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24" firstSheet="10" activeTab="13"/>
  </bookViews>
  <sheets>
    <sheet name="sua  mau an tuyen khong ro 9" sheetId="1" state="hidden" r:id="rId1"/>
    <sheet name="Mau an tuyen khong ro 9" sheetId="2" state="hidden" r:id="rId2"/>
    <sheet name="Mau cuong che 10" sheetId="3" state="hidden" r:id="rId3"/>
    <sheet name="Co cau bien che Mau 13" sheetId="4" state="hidden" r:id="rId4"/>
    <sheet name="Báo cáo chất lượng CB Mẫu 14" sheetId="5" state="hidden" r:id="rId5"/>
    <sheet name="Mau giam sat  15" sheetId="6" state="hidden" r:id="rId6"/>
    <sheet name="Mãu báo cáo Kiểm sát 16" sheetId="7" state="hidden" r:id="rId7"/>
    <sheet name="Bao cao khang nghi 17" sheetId="8" state="hidden" r:id="rId8"/>
    <sheet name="Bao cao ve Boi thuong NN 18" sheetId="9" state="hidden" r:id="rId9"/>
    <sheet name="bieu lay so lieu bc viet" sheetId="10" state="hidden" r:id="rId10"/>
    <sheet name="Thong tin" sheetId="11" r:id="rId11"/>
    <sheet name="06" sheetId="12" state="hidden" r:id="rId12"/>
    <sheet name="Mẫu BC việc theo CHV Mẫu 06" sheetId="13" r:id="rId13"/>
    <sheet name="Mẫu BC tiền theo CHV Mẫu 07." sheetId="14" r:id="rId14"/>
    <sheet name="07" sheetId="15" state="hidden" r:id="rId15"/>
    <sheet name="Mãu BC mien giam 8" sheetId="16" state="hidden" r:id="rId16"/>
    <sheet name="Mẫu BC miễn giảm 08" sheetId="17" state="hidden" r:id="rId17"/>
    <sheet name="mẫu án tuyên không rõ 09" sheetId="18" state="hidden" r:id="rId18"/>
    <sheet name="mẫu cưỡng chế 10" sheetId="19" state="hidden" r:id="rId19"/>
    <sheet name="Mẫu giám sát 15" sheetId="20" state="hidden" r:id="rId20"/>
    <sheet name="mẫu BC kiểm sát 16" sheetId="21" state="hidden" r:id="rId21"/>
    <sheet name="Báo cáo kháng nghị Mẫu 17" sheetId="22" state="hidden" r:id="rId22"/>
    <sheet name="Mẫu BC về bồi thường NN 18" sheetId="23" state="hidden" r:id="rId23"/>
  </sheets>
  <externalReferences>
    <externalReference r:id="rId26"/>
    <externalReference r:id="rId27"/>
    <externalReference r:id="rId28"/>
    <externalReference r:id="rId29"/>
    <externalReference r:id="rId30"/>
    <externalReference r:id="rId31"/>
    <externalReference r:id="rId32"/>
    <externalReference r:id="rId33"/>
  </externalReferences>
  <definedNames>
    <definedName name="_xlfn.COUNTIFS" hidden="1">#NAME?</definedName>
    <definedName name="_xlfn.SUMIFS" hidden="1">#NAME?</definedName>
    <definedName name="Nguyennhan">'[1]Nguyen_nhan'!$B$3:$B$16</definedName>
    <definedName name="_xlnm.Print_Area" localSheetId="11">'06'!$A$1:$S$82</definedName>
    <definedName name="_xlnm.Print_Area" localSheetId="14">'07'!$A$1:$T$81</definedName>
    <definedName name="_xlnm.Print_Area" localSheetId="15">'Mãu BC mien giam 8'!$A$1:$N$36</definedName>
    <definedName name="_xlnm.Print_Titles" localSheetId="11">'06'!$6:$10</definedName>
    <definedName name="_xlnm.Print_Titles" localSheetId="14">'07'!$6:$10</definedName>
    <definedName name="_xlnm.Print_Titles" localSheetId="9">'bieu lay so lieu bc viet'!$6:$11</definedName>
    <definedName name="TCTD">#REF!</definedName>
  </definedNames>
  <calcPr fullCalcOnLoad="1"/>
</workbook>
</file>

<file path=xl/comments16.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3.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4.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5.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6.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7.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8.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comments9.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sharedStrings.xml><?xml version="1.0" encoding="utf-8"?>
<sst xmlns="http://schemas.openxmlformats.org/spreadsheetml/2006/main" count="1721" uniqueCount="580">
  <si>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</si>
  <si>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</si>
  <si>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</si>
  <si>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</si>
  <si>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</si>
  <si>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</si>
  <si>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</si>
  <si>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</si>
  <si>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</si>
  <si>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</si>
  <si>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</si>
  <si>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</si>
  <si>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</si>
  <si>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</si>
  <si>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</si>
  <si>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</si>
  <si>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</si>
  <si>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</si>
  <si>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</si>
  <si>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</si>
  <si>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</si>
  <si>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</si>
  <si>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</si>
  <si>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</si>
  <si>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</si>
  <si>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</si>
  <si>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</si>
  <si>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</si>
  <si>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</si>
  <si>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</si>
  <si>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</si>
  <si>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</si>
  <si>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</si>
  <si>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</si>
  <si>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</si>
  <si>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</si>
  <si>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</si>
  <si>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</si>
  <si>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</si>
  <si>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</si>
  <si>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</si>
  <si>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</si>
  <si>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</si>
  <si>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</si>
  <si>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</si>
  <si>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</si>
  <si>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</si>
  <si>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</si>
  <si>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</si>
  <si>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</si>
  <si>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</si>
  <si>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</si>
  <si>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</si>
  <si>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</si>
  <si>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</si>
  <si>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</si>
  <si>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</si>
  <si>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</si>
  <si>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</si>
  <si>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</si>
  <si>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</si>
  <si>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</si>
  <si>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</si>
  <si>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</si>
  <si>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</si>
  <si>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</si>
  <si>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</si>
  <si>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</si>
  <si>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</si>
  <si>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</si>
  <si>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</si>
  <si>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</si>
  <si>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</si>
  <si>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</si>
  <si>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</si>
  <si>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</si>
  <si>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</si>
  <si>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</si>
  <si>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</si>
  <si>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</si>
  <si>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</si>
  <si>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</si>
  <si>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</si>
  <si>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</si>
  <si>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</si>
  <si>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</si>
  <si>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</si>
  <si>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</si>
  <si>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</si>
  <si>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</si>
  <si>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</si>
  <si>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</si>
  <si>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</si>
  <si>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</si>
  <si>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</si>
  <si>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</si>
  <si>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</si>
  <si>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</si>
  <si>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</si>
  <si>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</si>
  <si>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Đang thi hành</t>
  </si>
  <si>
    <t>Tạm đình chỉ thi hành án</t>
  </si>
  <si>
    <t>Trường hợp khác</t>
  </si>
  <si>
    <t>Chưa có điều kiện thi hành</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</si>
  <si>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</si>
  <si>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</si>
  <si>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</si>
  <si>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</si>
  <si>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</si>
  <si>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</si>
  <si>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</si>
  <si>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</si>
  <si>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</si>
  <si>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</si>
  <si>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</si>
  <si>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</si>
  <si>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</si>
  <si>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</si>
  <si>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</si>
  <si>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</si>
  <si>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</si>
  <si>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</si>
  <si>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</si>
  <si>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</si>
  <si>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</si>
  <si>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</si>
  <si>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</si>
  <si>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</si>
  <si>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</si>
  <si>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</si>
  <si>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</si>
  <si>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</si>
  <si>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</si>
  <si>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</si>
  <si>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</si>
  <si>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</si>
  <si>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</si>
  <si>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</si>
  <si>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</si>
  <si>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</si>
  <si>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</si>
  <si>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</si>
  <si>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</si>
  <si>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</si>
  <si>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</si>
  <si>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</si>
  <si>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</si>
  <si>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</si>
  <si>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</si>
  <si>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</si>
  <si>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</si>
  <si>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</si>
  <si>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</si>
  <si>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</si>
  <si>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</si>
  <si>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</si>
  <si>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</si>
  <si>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</si>
  <si>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</si>
  <si>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</si>
  <si>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</si>
  <si>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</si>
  <si>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</si>
  <si>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</si>
  <si>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</si>
  <si>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</si>
  <si>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</si>
  <si>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</si>
  <si>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</si>
  <si>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</si>
  <si>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</si>
  <si>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</si>
  <si>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</si>
  <si>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</si>
  <si>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</si>
  <si>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</si>
  <si>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</si>
  <si>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</si>
  <si>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</si>
  <si>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</si>
  <si>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</si>
  <si>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</si>
  <si>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</si>
  <si>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</si>
  <si>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</si>
  <si>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</si>
  <si>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</si>
  <si>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</si>
  <si>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</si>
  <si>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</si>
  <si>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</si>
  <si>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</si>
  <si>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</si>
  <si>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</si>
  <si>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</si>
  <si>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</si>
  <si>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</si>
  <si>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</si>
  <si>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</si>
  <si>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</si>
  <si>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</si>
  <si>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</si>
  <si>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</si>
  <si>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</si>
  <si>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</si>
  <si>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</si>
  <si>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</si>
  <si>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</si>
  <si>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</si>
  <si>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</si>
  <si>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</si>
  <si>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</si>
  <si>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</si>
  <si>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</si>
  <si>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</si>
  <si>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</si>
  <si>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</si>
  <si>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</si>
  <si>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</si>
  <si>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</si>
  <si>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</si>
  <si>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</si>
  <si>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</si>
  <si>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</si>
  <si>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</si>
  <si>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</si>
  <si>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</si>
  <si>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</si>
  <si>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</si>
  <si>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</si>
  <si>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</si>
  <si>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</si>
  <si>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</si>
  <si>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</si>
  <si>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</si>
  <si>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</si>
  <si>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</si>
  <si>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</si>
  <si>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</si>
  <si>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</si>
  <si>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</si>
  <si>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</si>
  <si>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</si>
  <si>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</si>
  <si>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</si>
  <si>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</si>
  <si>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</si>
  <si>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</si>
  <si>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</si>
  <si>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</si>
  <si>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</si>
  <si>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</si>
  <si>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</si>
  <si>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</si>
  <si>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</si>
  <si>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</si>
  <si>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</si>
  <si>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</si>
  <si>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</si>
  <si>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</si>
  <si>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</si>
  <si>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</si>
  <si>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</si>
  <si>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</si>
  <si>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</si>
  <si>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</si>
  <si>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</si>
  <si>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</si>
  <si>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</si>
  <si>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</si>
  <si>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</si>
  <si>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</si>
  <si>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</si>
  <si>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</si>
  <si>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</si>
  <si>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</si>
  <si>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</si>
  <si>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</si>
  <si>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</si>
  <si>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</si>
  <si>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</si>
  <si>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</si>
  <si>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</si>
  <si>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</si>
  <si>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</si>
  <si>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</si>
  <si>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</si>
  <si>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</si>
  <si>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</si>
  <si>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</si>
  <si>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</si>
  <si>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</si>
  <si>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</si>
  <si>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</si>
  <si>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</si>
  <si>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</si>
  <si>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</si>
  <si>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</si>
  <si>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</si>
  <si>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</si>
  <si>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</si>
  <si>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</si>
  <si>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</si>
  <si>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</si>
  <si>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</si>
  <si>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</si>
  <si>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</si>
  <si>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</si>
  <si>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</si>
  <si>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</si>
  <si>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</si>
  <si>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</si>
  <si>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</si>
  <si>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</si>
  <si>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</si>
  <si>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</si>
  <si>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</si>
  <si>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</si>
  <si>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</si>
  <si>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</si>
  <si>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</si>
  <si>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</si>
  <si>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</si>
  <si>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</si>
  <si>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</si>
  <si>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</si>
  <si>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</si>
  <si>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</si>
  <si>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</si>
  <si>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</si>
  <si>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</si>
  <si>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</si>
  <si>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</si>
  <si>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</si>
  <si>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</si>
  <si>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</si>
  <si>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</si>
  <si>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</si>
  <si>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</si>
  <si>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</si>
  <si>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</si>
  <si>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</si>
  <si>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</si>
  <si>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</si>
  <si>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</si>
  <si>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</si>
  <si>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</si>
  <si>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</si>
  <si>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</si>
  <si>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</si>
  <si>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</si>
  <si>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</si>
  <si>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</si>
  <si>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</si>
  <si>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</si>
  <si>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</si>
  <si>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</si>
  <si>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</si>
  <si>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</si>
  <si>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</si>
  <si>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</si>
  <si>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</si>
  <si>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</si>
  <si>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</si>
  <si>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</si>
  <si>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</si>
  <si>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</si>
  <si>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</si>
  <si>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</si>
  <si>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</si>
  <si>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</si>
  <si>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</si>
  <si>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</si>
  <si>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</si>
  <si>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</si>
  <si>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</si>
  <si>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</si>
  <si>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</si>
  <si>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</si>
  <si>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</si>
  <si>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</si>
  <si>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</si>
  <si>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</si>
  <si>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</si>
  <si>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</si>
  <si>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</si>
  <si>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</si>
  <si>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</si>
  <si>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</si>
  <si>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</si>
  <si>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</si>
  <si>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</si>
  <si>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</si>
  <si>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</si>
  <si>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</si>
  <si>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</si>
  <si>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</si>
  <si>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</si>
  <si>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</si>
  <si>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</si>
  <si>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</si>
  <si>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</si>
  <si>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</si>
  <si>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</si>
  <si>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</si>
  <si>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</si>
  <si>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</si>
  <si>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</si>
  <si>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</si>
  <si>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</si>
  <si>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</si>
  <si>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</si>
  <si>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</si>
  <si>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</si>
  <si>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</si>
  <si>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</si>
  <si>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</si>
  <si>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</si>
  <si>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</si>
  <si>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</si>
  <si>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</si>
  <si>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Đơn vị báo cáo:</t>
  </si>
  <si>
    <t>Cục Thi hành án dân sự tỉnh Phú Yên</t>
  </si>
  <si>
    <t>Nguyễn Ngọc Bích Hà</t>
  </si>
  <si>
    <t>Nguyễn Tâm Hào</t>
  </si>
  <si>
    <t>Nguyễn Tư Pháp</t>
  </si>
  <si>
    <t xml:space="preserve">Cao Tấn Thạnh </t>
  </si>
  <si>
    <t>Huỳnh Văn Trông</t>
  </si>
  <si>
    <t>Trần Thị Hoài</t>
  </si>
  <si>
    <t>Mai Tấn Cao</t>
  </si>
  <si>
    <t>Huỳnh Kim Toàn</t>
  </si>
  <si>
    <t xml:space="preserve"> TP Tuy Hòa </t>
  </si>
  <si>
    <t>Nguyễn Kim Đồng</t>
  </si>
  <si>
    <t>Lê Thị Lanh</t>
  </si>
  <si>
    <t>Phan Văn Phú</t>
  </si>
  <si>
    <t>Nguyễn Hoàng Anh</t>
  </si>
  <si>
    <t>Phạm Văn Toàn</t>
  </si>
  <si>
    <t>Phan Thị Tuyết Hương</t>
  </si>
  <si>
    <t>Nguyễn Thị Hồng Nga</t>
  </si>
  <si>
    <t>Trần Thanh Liêm</t>
  </si>
  <si>
    <t>huyện Đông Hòa</t>
  </si>
  <si>
    <t>Phạm Xuân Pha</t>
  </si>
  <si>
    <t>Phạm thành</t>
  </si>
  <si>
    <t>Nguyễn H Trọng Thi</t>
  </si>
  <si>
    <t>huyện Tây Hòa</t>
  </si>
  <si>
    <t>Nguyễn Văn Tích</t>
  </si>
  <si>
    <t>Lê Văn Vũ</t>
  </si>
  <si>
    <t>Trương Văn Bằng</t>
  </si>
  <si>
    <t xml:space="preserve">huyện Sông Hinh </t>
  </si>
  <si>
    <t xml:space="preserve">Phan Thanh An </t>
  </si>
  <si>
    <t xml:space="preserve">Nguyễn Văn Hạnh </t>
  </si>
  <si>
    <t>Huỳnh Văn Tám</t>
  </si>
  <si>
    <t xml:space="preserve">huyện Sơn Hòa </t>
  </si>
  <si>
    <t>Phan Doãn Dũng</t>
  </si>
  <si>
    <t>Nguyễn Hải Thiện</t>
  </si>
  <si>
    <t>Đỗ Phương Hoa</t>
  </si>
  <si>
    <t>huyện Phú Hòa</t>
  </si>
  <si>
    <t>Phan Hữu Nghiệm</t>
  </si>
  <si>
    <t xml:space="preserve">Ngô Tùng Châu </t>
  </si>
  <si>
    <t>Phan Đức Thông</t>
  </si>
  <si>
    <t>Nguyễn Minh Nam</t>
  </si>
  <si>
    <t>huyện Tuy An</t>
  </si>
  <si>
    <t xml:space="preserve">Đỗ Văn Trường </t>
  </si>
  <si>
    <t xml:space="preserve">Vũ Hùng </t>
  </si>
  <si>
    <t>Nguyễn Trọng Hiệp</t>
  </si>
  <si>
    <t xml:space="preserve">huyện Đồng Xuân </t>
  </si>
  <si>
    <t>Trần Thanh Hoài</t>
  </si>
  <si>
    <t>Huỳnh Ngọc Tân</t>
  </si>
  <si>
    <t>Nguyễn Thị ánh Dương</t>
  </si>
  <si>
    <t>TX Sông Cầu</t>
  </si>
  <si>
    <t xml:space="preserve">Phạm Chấn Dũng </t>
  </si>
  <si>
    <t>Trần Kinh Tài</t>
  </si>
  <si>
    <t>Cục THADS tỉnh Phú Yên</t>
  </si>
  <si>
    <t xml:space="preserve">Chi Cục THADS </t>
  </si>
  <si>
    <t>Chi Cục THADS TP Tuy Hòa</t>
  </si>
  <si>
    <t>Chi Cục THADS huyện Đông Hòa</t>
  </si>
  <si>
    <t>Chi Cục THADS huyện Tây Hòa</t>
  </si>
  <si>
    <t xml:space="preserve">Chi Cục THADS huyện Sông Hinh </t>
  </si>
  <si>
    <t>Chi Cục THADS huyện Sơn Hòa</t>
  </si>
  <si>
    <t>Chi Cục THADS huyện Phú Hòa</t>
  </si>
  <si>
    <t>Chi Cục THADS huyện Tuy An</t>
  </si>
  <si>
    <t xml:space="preserve">Chi Cục THADS huyện Đồng Xuân </t>
  </si>
  <si>
    <t>Chi Cục THADS TX Sông Cầu</t>
  </si>
  <si>
    <t>0</t>
  </si>
  <si>
    <t xml:space="preserve">Cục THADS tỉnh Phú Yên </t>
  </si>
  <si>
    <t>Đơn vị  nhận báo cáo:</t>
  </si>
  <si>
    <t xml:space="preserve">Tổng Cục thi hành án dân sự </t>
  </si>
  <si>
    <t>PHÓ CỤC TRƯỞNG</t>
  </si>
  <si>
    <t xml:space="preserve"> Đơn vị tính: 1.000 VN đồng</t>
  </si>
  <si>
    <t xml:space="preserve"> Đơn vị tính: Việc</t>
  </si>
  <si>
    <r>
      <t xml:space="preserve">
Tổng số </t>
    </r>
    <r>
      <rPr>
        <sz val="8"/>
        <rFont val="Times New Roman"/>
        <family val="1"/>
      </rPr>
      <t>chuyển</t>
    </r>
    <r>
      <rPr>
        <sz val="9"/>
        <rFont val="Times New Roman"/>
        <family val="1"/>
      </rPr>
      <t xml:space="preserve">
kỳ sau</t>
    </r>
  </si>
  <si>
    <t>Tỷ lệ: 
( %) (xong  + đình chỉ)/ Có điều kiện * 100%</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</si>
  <si>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</si>
  <si>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</si>
  <si>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X</t>
  </si>
  <si>
    <t xml:space="preserve"> KT.CỤC TRƯỞNG </t>
  </si>
  <si>
    <t xml:space="preserve">   KẾT QUẢ THI HÀNH ÁN DÂN SỰ TÍNH BẰNG TIỀN</t>
  </si>
  <si>
    <t>Tỷ lệ: 
( %) (xong  + đình chỉ+ giảm)/ Có điều kiện * 100%</t>
  </si>
  <si>
    <t xml:space="preserve">  PHÓ CỤC TRƯỞNG</t>
  </si>
  <si>
    <t>Phú Yên, ngày       tháng 8 năm 2016</t>
  </si>
  <si>
    <t>SỐ VIỆC ĐỀ NGHỊ TÒA ÁN XÉT MIỄN, GIẢM VÀ KẾT QUẢ XÉT MIỄN, GIẢM NGHĨA VỤ THI HÀNH ÁN DÂN SỰ</t>
  </si>
  <si>
    <t>Đơn vị gửi báo cáo</t>
  </si>
  <si>
    <t xml:space="preserve">Đơn vị nhận báo cáo </t>
  </si>
  <si>
    <t>Ngày nhận báo cáo:……………………</t>
  </si>
  <si>
    <t>Tổng Cục THADS</t>
  </si>
  <si>
    <t>Đơn vị tính: Việc và  1.000 đồng</t>
  </si>
  <si>
    <t xml:space="preserve">Người lập </t>
  </si>
  <si>
    <t xml:space="preserve"> KT.CỤC TRƯỞNG</t>
  </si>
  <si>
    <t>10 tháng/2016</t>
  </si>
  <si>
    <t xml:space="preserve">
Ban hành kèm theo TT số 08/2015/TT-BTP ngày 26 tháng 6 năm 2015
</t>
  </si>
  <si>
    <t xml:space="preserve">Cục THA dân sự tỉnh Phú Yên </t>
  </si>
  <si>
    <r>
      <t xml:space="preserve">SỐ VIỆC, SỐ TIỀN TRONG CÁC BẢN ÁN, QUYẾT ĐỊNH TOÀ ÁN TUYÊN KHÔNG RÕ, CÓ SAI SÓT, CƠ QUAN THI HÀNH ÁN ĐÃ YÊU CẦU GIẢI THÍCH, KIẾN NGHỊ VÀ KẾT QUẢ TRẢ LỜI CỦA TÒA ÁN CÓ THẨM QUYỀN
10 </t>
    </r>
    <r>
      <rPr>
        <i/>
        <sz val="9"/>
        <rFont val="Times New Roman"/>
        <family val="1"/>
      </rPr>
      <t>tháng/năm 2016</t>
    </r>
  </si>
  <si>
    <t>Phú Yên, ngày        tháng 8 năm 2016</t>
  </si>
  <si>
    <t>Đơn vị gửi báo cáo:</t>
  </si>
  <si>
    <t>Ban hành kèm theo TT số 08/2015/TT-BTP</t>
  </si>
  <si>
    <t>Đơn vị nhận báo cáo:…………….…</t>
  </si>
  <si>
    <t>Ngày nhận báo cáo:………………...…</t>
  </si>
  <si>
    <t xml:space="preserve">Tổng Cục THA dân sự </t>
  </si>
  <si>
    <t>Số việc chưa cưỡng chế</t>
  </si>
  <si>
    <r>
      <t xml:space="preserve">SỐ VIỆC CƯỠNG CHẾ THI HÀNH ÁN KHÔNG HUY ĐỘNG LỰC LƯỢNG VÀ CÓ HUY ĐỘNG LỰC LƯỢNG
10 </t>
    </r>
    <r>
      <rPr>
        <sz val="11"/>
        <rFont val="Times New Roman"/>
        <family val="1"/>
      </rPr>
      <t>tháng/năm 2016</t>
    </r>
  </si>
  <si>
    <t>Phú Yên, ngày            tháng 8 năm 2016</t>
  </si>
  <si>
    <t>Ngày nhận báo cáo:….……………...…</t>
  </si>
  <si>
    <r>
      <t xml:space="preserve">Đơn vị nhận báo cáo: 
</t>
    </r>
    <r>
      <rPr>
        <b/>
        <sz val="12"/>
        <rFont val="Times New Roman"/>
        <family val="1"/>
      </rPr>
      <t xml:space="preserve">Tổng Cục THA dân sự </t>
    </r>
  </si>
  <si>
    <t>Ban hành kèm theo TT số 08/2015/TT-BTP 
ngày 26 tháng 6 năm 2015</t>
  </si>
  <si>
    <r>
      <t xml:space="preserve">Đơn vị gửi báo cáo: 
</t>
    </r>
    <r>
      <rPr>
        <b/>
        <sz val="12"/>
        <rFont val="Times New Roman"/>
        <family val="1"/>
      </rPr>
      <t xml:space="preserve">Cục THA dân sự tỉnh Phú Yên </t>
    </r>
  </si>
  <si>
    <r>
      <t>SỐ CUỘC GIÁM SÁT VÀ KẾT QUẢ THỰC HIỆN 
KẾT LUẬN GIÁM SÁT</t>
    </r>
    <r>
      <rPr>
        <i/>
        <sz val="13"/>
        <rFont val="Times New Roman"/>
        <family val="1"/>
      </rPr>
      <t xml:space="preserve">
 10tháng/năm 2016</t>
    </r>
  </si>
  <si>
    <t xml:space="preserve">SỐ CUỘC KIỂM SÁT VÀ </t>
  </si>
  <si>
    <t>KẾT QUẢ KIỂM SÁT</t>
  </si>
  <si>
    <t xml:space="preserve">Cục Thi hành án dân sự tỉnh Phú Yên </t>
  </si>
  <si>
    <t>Đơn vị nhận báo cáo………..……….…..</t>
  </si>
  <si>
    <t>Tổng Cục Thi hành án dân sự</t>
  </si>
  <si>
    <t>10 tháng/năm  2016</t>
  </si>
  <si>
    <t>Phú Yên, ngày     tháng  8 năm 2016</t>
  </si>
  <si>
    <t>Đơn vị gửi báo cáo……..……....………</t>
  </si>
  <si>
    <t>Đơn vị nhận báo cáo…………….….…..</t>
  </si>
  <si>
    <t>tỉnh Phú Yên</t>
  </si>
  <si>
    <t xml:space="preserve"> TP Tuy Hòa</t>
  </si>
  <si>
    <t xml:space="preserve"> huyện Đông Hòa</t>
  </si>
  <si>
    <t xml:space="preserve"> huyện Sông Hinh </t>
  </si>
  <si>
    <t xml:space="preserve"> huyện Sơn Hòa</t>
  </si>
  <si>
    <t xml:space="preserve"> huyện Phú Hòa</t>
  </si>
  <si>
    <t xml:space="preserve"> huyện Tuy An</t>
  </si>
  <si>
    <t xml:space="preserve"> huyện Đồng Xuân </t>
  </si>
  <si>
    <t xml:space="preserve"> TX Sông Cầu</t>
  </si>
  <si>
    <t>KT.CỤC TRƯỞNG</t>
  </si>
  <si>
    <r>
      <t xml:space="preserve">SỐ VIỆC, SỐ TIỀN TRONG CÁC BẢN ÁN, QUYẾT ĐỊNH KHÁNG NGHỊ  VÀ KẾT QUẢ XỬ LÝ KHÁNG NGHỊ
 CỦA TOÀ ÁN VÀ VIỆN KIỂM SÁT
</t>
    </r>
    <r>
      <rPr>
        <sz val="13"/>
        <rFont val="Times New Roman"/>
        <family val="1"/>
      </rPr>
      <t>10tháng/năm 2016</t>
    </r>
  </si>
  <si>
    <t xml:space="preserve"> Đơn vị gửi báo cáo:</t>
  </si>
  <si>
    <t>Đơn vị nhận báo cáo</t>
  </si>
  <si>
    <t xml:space="preserve"> 10 tháng/năm 2016</t>
  </si>
  <si>
    <t>20257</t>
  </si>
  <si>
    <t xml:space="preserve">   KT.CỤC TRƯỞNG    
PHÓ CỤC TRƯỞNG</t>
  </si>
  <si>
    <t xml:space="preserve">Các Chi Cục THADS huyện, tx, tp </t>
  </si>
  <si>
    <t>23</t>
  </si>
  <si>
    <t>24</t>
  </si>
  <si>
    <t>Phan Thị Yến Liên</t>
  </si>
  <si>
    <t>Hồ Ngọc Phi</t>
  </si>
  <si>
    <t>Lương Hữu Toàn</t>
  </si>
  <si>
    <t>Lê Quang Vỹ</t>
  </si>
  <si>
    <t xml:space="preserve">   KẾT QUẢ THI HÀNH ÁN DÂN SỰ TÍNH BẰNG TIỀN </t>
  </si>
  <si>
    <t>Trần Thị Liên</t>
  </si>
  <si>
    <t>Phú Yên, ngày 04 tháng 4 năm 2018</t>
  </si>
  <si>
    <t xml:space="preserve">           Trần Thị Liên</t>
  </si>
  <si>
    <t xml:space="preserve">   KT.CỤC TRƯỞNG </t>
  </si>
  <si>
    <t xml:space="preserve">     Nguyễn Tâm Hào</t>
  </si>
  <si>
    <t xml:space="preserve"> Trần Thị Liên</t>
  </si>
  <si>
    <t>Phú Yên,ngày 04 tháng 4 năm 2018</t>
  </si>
  <si>
    <t>Huỳnh Văn Đại</t>
  </si>
  <si>
    <t>22</t>
  </si>
  <si>
    <t>34</t>
  </si>
  <si>
    <t>Le Thi Hoai</t>
  </si>
  <si>
    <t>Phan Thanh Hung</t>
  </si>
  <si>
    <t>26</t>
  </si>
  <si>
    <t>21</t>
  </si>
  <si>
    <t>Phú Yên, ngày 07 tháng 5 năm 2018</t>
  </si>
  <si>
    <t>35</t>
  </si>
  <si>
    <t>07 tháng/năm 2018</t>
  </si>
  <si>
    <t>(Từ ngày 01/10/2017-30/04/2018)</t>
  </si>
  <si>
    <t>07 tháng / năm 2018</t>
  </si>
  <si>
    <t>7 tháng/năm 2018</t>
  </si>
  <si>
    <t>(Từ ngày 01/10/2017-30/4/2018)</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</si>
</sst>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0%"/>
    <numFmt numFmtId="211" formatCode="0.0000%"/>
    <numFmt numFmtId="212" formatCode="0.0%"/>
    <numFmt numFmtId="213" formatCode="#,##0;[Red]#,##0"/>
    <numFmt numFmtId="214" formatCode="0.0"/>
    <numFmt numFmtId="215" formatCode="#,##0.0;[Red]#,##0.0"/>
    <numFmt numFmtId="216" formatCode="#,##0.00;[Red]#,##0.00"/>
    <numFmt numFmtId="217" formatCode="#,##0.000;[Red]#,##0.000"/>
    <numFmt numFmtId="218" formatCode="#,##0.0"/>
  </numFmts>
  <fonts count="174">
    <font>
      <sz val="12"/>
      <name val="Times New Roman"/>
      <family val="1"/>
    </font>
    <font>
      <sz val="12"/>
      <name val=".VnTime"/>
      <family val="2"/>
    </font>
    <font>
      <sz val="8"/>
      <name val=".VnTime"/>
      <family val="2"/>
    </font>
    <font>
      <sz val="10"/>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i/>
      <sz val="9"/>
      <name val="Times New Roman"/>
      <family val="1"/>
    </font>
    <font>
      <sz val="12"/>
      <name val="VNI-Times"/>
      <family val="0"/>
    </font>
    <font>
      <sz val="12"/>
      <color indexed="10"/>
      <name val="VNI-Times"/>
      <family val="0"/>
    </font>
    <font>
      <sz val="10"/>
      <color indexed="10"/>
      <name val="VNI-Times"/>
      <family val="0"/>
    </font>
    <font>
      <sz val="10"/>
      <name val="VNI-Times"/>
      <family val="0"/>
    </font>
    <font>
      <b/>
      <sz val="10"/>
      <color indexed="12"/>
      <name val="Times New Roman"/>
      <family val="1"/>
    </font>
    <font>
      <b/>
      <sz val="12"/>
      <color indexed="10"/>
      <name val="VNI-Times"/>
      <family val="0"/>
    </font>
    <font>
      <sz val="7"/>
      <color indexed="10"/>
      <name val="Times New Roman"/>
      <family val="1"/>
    </font>
    <font>
      <sz val="7"/>
      <name val="Times New Roman"/>
      <family val="1"/>
    </font>
    <font>
      <b/>
      <sz val="7"/>
      <name val="Times New Roman"/>
      <family val="1"/>
    </font>
    <font>
      <b/>
      <sz val="8"/>
      <color indexed="12"/>
      <name val="Times New Roman"/>
      <family val="1"/>
    </font>
    <font>
      <b/>
      <sz val="8"/>
      <color indexed="10"/>
      <name val="Times New Roman"/>
      <family val="1"/>
    </font>
    <font>
      <sz val="8"/>
      <name val="VNI-Times"/>
      <family val="0"/>
    </font>
    <font>
      <b/>
      <sz val="8"/>
      <color indexed="10"/>
      <name val="VNI-Times"/>
      <family val="0"/>
    </font>
    <font>
      <sz val="8"/>
      <color indexed="10"/>
      <name val="Times New Roman"/>
      <family val="1"/>
    </font>
    <font>
      <b/>
      <sz val="12"/>
      <name val="VNI-Times"/>
      <family val="0"/>
    </font>
    <font>
      <sz val="11"/>
      <name val="VNI-Times"/>
      <family val="0"/>
    </font>
    <font>
      <sz val="9"/>
      <name val="Arial"/>
      <family val="2"/>
    </font>
    <font>
      <sz val="11"/>
      <color indexed="10"/>
      <name val="VNI-Times"/>
      <family val="0"/>
    </font>
    <font>
      <b/>
      <sz val="11"/>
      <name val="VNI-Times"/>
      <family val="0"/>
    </font>
    <font>
      <sz val="13"/>
      <name val="VNI-Times"/>
      <family val="0"/>
    </font>
    <font>
      <b/>
      <i/>
      <sz val="12"/>
      <color indexed="10"/>
      <name val="Times New Roman"/>
      <family val="1"/>
    </font>
    <font>
      <b/>
      <sz val="14"/>
      <color indexed="10"/>
      <name val="Times New Roman"/>
      <family val="1"/>
    </font>
    <font>
      <b/>
      <sz val="10"/>
      <color indexed="10"/>
      <name val="Times New Roman"/>
      <family val="1"/>
    </font>
    <font>
      <b/>
      <sz val="11"/>
      <color indexed="12"/>
      <name val=".VnTime"/>
      <family val="2"/>
    </font>
    <font>
      <sz val="12"/>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10"/>
      <name val=".VnTime"/>
      <family val="2"/>
    </font>
    <font>
      <sz val="11"/>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Times New Roman"/>
      <family val="1"/>
    </font>
    <font>
      <sz val="12"/>
      <color rgb="FFFF0000"/>
      <name val="Times New Roman"/>
      <family val="1"/>
    </font>
    <font>
      <sz val="11"/>
      <color rgb="FFFF0000"/>
      <name val=".VnTime"/>
      <family val="2"/>
    </font>
    <font>
      <b/>
      <sz val="12"/>
      <color rgb="FFFF0000"/>
      <name val="Times New Roman"/>
      <family val="1"/>
    </font>
    <font>
      <sz val="12"/>
      <color theme="1"/>
      <name val="Times New Roman"/>
      <family val="1"/>
    </font>
    <font>
      <sz val="11"/>
      <color theme="1"/>
      <name val="Times New Roman"/>
      <family val="1"/>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double"/>
      <right style="thin"/>
      <top style="thin"/>
      <bottom style="thin"/>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s>
  <cellStyleXfs count="2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1"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151" fillId="3"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51"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151"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151" fillId="6"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151" fillId="8"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151"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51"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51"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151" fillId="1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151" fillId="16"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151"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152" fillId="19"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152" fillId="21"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152"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52"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52" fillId="2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52"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152" fillId="26"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52" fillId="28" borderId="0" applyNumberFormat="0" applyBorder="0" applyAlignment="0" applyProtection="0"/>
    <xf numFmtId="0" fontId="40" fillId="29" borderId="0" applyNumberFormat="0" applyBorder="0" applyAlignment="0" applyProtection="0"/>
    <xf numFmtId="0" fontId="40" fillId="29" borderId="0" applyNumberFormat="0" applyBorder="0" applyAlignment="0" applyProtection="0"/>
    <xf numFmtId="0" fontId="152" fillId="30"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52" fillId="3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52" fillId="3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152" fillId="34" borderId="0" applyNumberFormat="0" applyBorder="0" applyAlignment="0" applyProtection="0"/>
    <xf numFmtId="0" fontId="40" fillId="35" borderId="0" applyNumberFormat="0" applyBorder="0" applyAlignment="0" applyProtection="0"/>
    <xf numFmtId="0" fontId="40" fillId="35" borderId="0" applyNumberFormat="0" applyBorder="0" applyAlignment="0" applyProtection="0"/>
    <xf numFmtId="0" fontId="153" fillId="36"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54" fillId="37" borderId="1" applyNumberFormat="0" applyAlignment="0" applyProtection="0"/>
    <xf numFmtId="0" fontId="42" fillId="38" borderId="2" applyNumberFormat="0" applyAlignment="0" applyProtection="0"/>
    <xf numFmtId="0" fontId="42" fillId="38" borderId="2" applyNumberFormat="0" applyAlignment="0" applyProtection="0"/>
    <xf numFmtId="0" fontId="155" fillId="39" borderId="3" applyNumberFormat="0" applyAlignment="0" applyProtection="0"/>
    <xf numFmtId="0" fontId="43" fillId="40" borderId="4" applyNumberFormat="0" applyAlignment="0" applyProtection="0"/>
    <xf numFmtId="0" fontId="43"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57" fillId="41"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158" fillId="0" borderId="5"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159" fillId="0" borderId="7"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160" fillId="0" borderId="9"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160"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161" fillId="42" borderId="1" applyNumberFormat="0" applyAlignment="0" applyProtection="0"/>
    <xf numFmtId="0" fontId="49" fillId="9" borderId="2" applyNumberFormat="0" applyAlignment="0" applyProtection="0"/>
    <xf numFmtId="0" fontId="49" fillId="9" borderId="2" applyNumberFormat="0" applyAlignment="0" applyProtection="0"/>
    <xf numFmtId="0" fontId="162" fillId="0" borderId="11" applyNumberFormat="0" applyFill="0" applyAlignment="0" applyProtection="0"/>
    <xf numFmtId="0" fontId="50" fillId="0" borderId="12" applyNumberFormat="0" applyFill="0" applyAlignment="0" applyProtection="0"/>
    <xf numFmtId="0" fontId="50" fillId="0" borderId="12" applyNumberFormat="0" applyFill="0" applyAlignment="0" applyProtection="0"/>
    <xf numFmtId="0" fontId="163" fillId="4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0" fillId="0" borderId="0">
      <alignment/>
      <protection/>
    </xf>
    <xf numFmtId="0" fontId="0"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29"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10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45" borderId="13" applyNumberFormat="0" applyFont="0" applyAlignment="0" applyProtection="0"/>
    <xf numFmtId="0" fontId="39" fillId="46" borderId="14" applyNumberFormat="0" applyFont="0" applyAlignment="0" applyProtection="0"/>
    <xf numFmtId="0" fontId="39" fillId="46" borderId="14" applyNumberFormat="0" applyFont="0" applyAlignment="0" applyProtection="0"/>
    <xf numFmtId="0" fontId="164" fillId="37" borderId="15" applyNumberFormat="0" applyAlignment="0" applyProtection="0"/>
    <xf numFmtId="0" fontId="52" fillId="38" borderId="16" applyNumberFormat="0" applyAlignment="0" applyProtection="0"/>
    <xf numFmtId="0" fontId="52" fillId="38" borderId="16" applyNumberFormat="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0" fontId="165"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66" fillId="0" borderId="17"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167"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1388">
    <xf numFmtId="0" fontId="0" fillId="0" borderId="0" xfId="0" applyAlignment="1">
      <alignment/>
    </xf>
    <xf numFmtId="49" fontId="0" fillId="0" borderId="0" xfId="0" applyNumberFormat="1" applyFill="1" applyAlignment="1">
      <alignment/>
    </xf>
    <xf numFmtId="49" fontId="11" fillId="0" borderId="0" xfId="96" applyNumberFormat="1" applyFont="1" applyBorder="1" applyAlignment="1">
      <alignment vertical="center"/>
    </xf>
    <xf numFmtId="49" fontId="11" fillId="0" borderId="19" xfId="96" applyNumberFormat="1" applyFont="1" applyBorder="1" applyAlignment="1">
      <alignment vertical="center"/>
    </xf>
    <xf numFmtId="49" fontId="7" fillId="0" borderId="20" xfId="0" applyNumberFormat="1" applyFont="1" applyFill="1" applyBorder="1" applyAlignment="1">
      <alignment horizontal="left"/>
    </xf>
    <xf numFmtId="49" fontId="9"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7" fillId="0" borderId="22" xfId="0" applyNumberFormat="1" applyFont="1" applyFill="1" applyBorder="1" applyAlignment="1">
      <alignment/>
    </xf>
    <xf numFmtId="49" fontId="7" fillId="0" borderId="20" xfId="0" applyNumberFormat="1" applyFont="1" applyFill="1" applyBorder="1" applyAlignment="1">
      <alignment horizontal="center" vertical="center" wrapText="1"/>
    </xf>
    <xf numFmtId="49" fontId="8" fillId="0" borderId="20" xfId="0" applyNumberFormat="1" applyFont="1" applyFill="1" applyBorder="1" applyAlignment="1">
      <alignment horizontal="center"/>
    </xf>
    <xf numFmtId="49" fontId="8" fillId="0" borderId="20" xfId="0" applyNumberFormat="1" applyFont="1" applyFill="1" applyBorder="1" applyAlignment="1">
      <alignment horizontal="left"/>
    </xf>
    <xf numFmtId="49" fontId="18" fillId="0" borderId="20" xfId="0" applyNumberFormat="1" applyFont="1" applyFill="1" applyBorder="1" applyAlignment="1">
      <alignment horizontal="center" vertical="center" wrapText="1"/>
    </xf>
    <xf numFmtId="49" fontId="8" fillId="0" borderId="23" xfId="0" applyNumberFormat="1" applyFont="1" applyFill="1" applyBorder="1" applyAlignment="1">
      <alignment horizontal="center"/>
    </xf>
    <xf numFmtId="49" fontId="14" fillId="0" borderId="20" xfId="0" applyNumberFormat="1" applyFont="1" applyFill="1" applyBorder="1" applyAlignment="1">
      <alignment horizontal="left"/>
    </xf>
    <xf numFmtId="49" fontId="7" fillId="0" borderId="20" xfId="0" applyNumberFormat="1" applyFont="1" applyFill="1" applyBorder="1" applyAlignment="1">
      <alignment horizontal="center"/>
    </xf>
    <xf numFmtId="49" fontId="9" fillId="0" borderId="20" xfId="0" applyNumberFormat="1" applyFont="1" applyFill="1" applyBorder="1" applyAlignment="1">
      <alignment horizontal="center"/>
    </xf>
    <xf numFmtId="49" fontId="19" fillId="0" borderId="20" xfId="0" applyNumberFormat="1" applyFont="1" applyFill="1" applyBorder="1" applyAlignment="1">
      <alignment horizontal="center"/>
    </xf>
    <xf numFmtId="49" fontId="22" fillId="0" borderId="0" xfId="0" applyNumberFormat="1" applyFont="1" applyFill="1" applyAlignment="1">
      <alignment/>
    </xf>
    <xf numFmtId="49" fontId="24" fillId="0" borderId="0" xfId="0" applyNumberFormat="1" applyFont="1" applyFill="1" applyAlignment="1">
      <alignment/>
    </xf>
    <xf numFmtId="49" fontId="5" fillId="0" borderId="0" xfId="0" applyNumberFormat="1" applyFont="1" applyFill="1" applyAlignment="1">
      <alignment/>
    </xf>
    <xf numFmtId="49" fontId="15" fillId="0" borderId="0" xfId="0" applyNumberFormat="1" applyFont="1" applyFill="1" applyAlignment="1">
      <alignment wrapText="1"/>
    </xf>
    <xf numFmtId="49" fontId="6" fillId="0" borderId="0" xfId="0" applyNumberFormat="1" applyFont="1" applyFill="1" applyAlignment="1">
      <alignment/>
    </xf>
    <xf numFmtId="49" fontId="5" fillId="0" borderId="0" xfId="0" applyNumberFormat="1" applyFont="1" applyFill="1" applyAlignment="1">
      <alignment wrapText="1"/>
    </xf>
    <xf numFmtId="49" fontId="7" fillId="0" borderId="20" xfId="0" applyNumberFormat="1" applyFont="1" applyFill="1" applyBorder="1" applyAlignment="1">
      <alignment/>
    </xf>
    <xf numFmtId="49" fontId="17" fillId="0" borderId="0" xfId="0" applyNumberFormat="1" applyFont="1" applyFill="1" applyBorder="1" applyAlignment="1">
      <alignment vertical="center" wrapText="1"/>
    </xf>
    <xf numFmtId="49" fontId="20" fillId="0" borderId="0" xfId="0" applyNumberFormat="1" applyFont="1" applyFill="1" applyAlignment="1">
      <alignment/>
    </xf>
    <xf numFmtId="49" fontId="25"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6" fillId="47" borderId="20" xfId="201" applyNumberFormat="1" applyFont="1" applyFill="1" applyBorder="1" applyAlignment="1" applyProtection="1">
      <alignment horizontal="center" vertical="center"/>
      <protection/>
    </xf>
    <xf numFmtId="49" fontId="0" fillId="47" borderId="0" xfId="202" applyNumberFormat="1" applyFont="1" applyFill="1" applyBorder="1" applyAlignment="1">
      <alignment horizontal="left"/>
      <protection/>
    </xf>
    <xf numFmtId="49" fontId="0" fillId="0" borderId="0" xfId="202" applyNumberFormat="1" applyFont="1">
      <alignment/>
      <protection/>
    </xf>
    <xf numFmtId="49" fontId="0" fillId="0" borderId="0" xfId="202" applyNumberFormat="1">
      <alignment/>
      <protection/>
    </xf>
    <xf numFmtId="49" fontId="0" fillId="0" borderId="0" xfId="202" applyNumberFormat="1" applyFont="1" applyAlignment="1">
      <alignment horizontal="left"/>
      <protection/>
    </xf>
    <xf numFmtId="49" fontId="0" fillId="0" borderId="0" xfId="202" applyNumberFormat="1" applyFont="1" applyBorder="1" applyAlignment="1">
      <alignment wrapText="1"/>
      <protection/>
    </xf>
    <xf numFmtId="49" fontId="17" fillId="0" borderId="0" xfId="202" applyNumberFormat="1" applyFont="1" applyAlignment="1">
      <alignment/>
      <protection/>
    </xf>
    <xf numFmtId="49" fontId="0" fillId="0" borderId="0" xfId="202" applyNumberFormat="1" applyFont="1" applyBorder="1" applyAlignment="1">
      <alignment horizontal="left" wrapText="1"/>
      <protection/>
    </xf>
    <xf numFmtId="49" fontId="20" fillId="0" borderId="0" xfId="202" applyNumberFormat="1" applyFont="1" applyAlignment="1">
      <alignment horizontal="left"/>
      <protection/>
    </xf>
    <xf numFmtId="49" fontId="0" fillId="0" borderId="0" xfId="202" applyNumberFormat="1" applyFont="1" applyFill="1" applyAlignment="1">
      <alignment/>
      <protection/>
    </xf>
    <xf numFmtId="49" fontId="0" fillId="0" borderId="0" xfId="202" applyNumberFormat="1" applyFont="1" applyFill="1" applyAlignment="1">
      <alignment horizontal="center"/>
      <protection/>
    </xf>
    <xf numFmtId="49" fontId="0" fillId="0" borderId="0" xfId="202" applyNumberFormat="1" applyFont="1" applyAlignment="1">
      <alignment horizontal="center"/>
      <protection/>
    </xf>
    <xf numFmtId="49" fontId="0" fillId="0" borderId="0" xfId="202" applyNumberFormat="1" applyFont="1" applyFill="1">
      <alignment/>
      <protection/>
    </xf>
    <xf numFmtId="49" fontId="15" fillId="47" borderId="22" xfId="202" applyNumberFormat="1" applyFont="1" applyFill="1" applyBorder="1" applyAlignment="1">
      <alignment/>
      <protection/>
    </xf>
    <xf numFmtId="49" fontId="9" fillId="0" borderId="20" xfId="202" applyNumberFormat="1" applyFont="1" applyFill="1" applyBorder="1" applyAlignment="1">
      <alignment horizontal="center" vertical="center" wrapText="1"/>
      <protection/>
    </xf>
    <xf numFmtId="49" fontId="56" fillId="48" borderId="20" xfId="202" applyNumberFormat="1" applyFont="1" applyFill="1" applyBorder="1" applyAlignment="1">
      <alignment horizontal="center"/>
      <protection/>
    </xf>
    <xf numFmtId="49" fontId="9" fillId="0" borderId="21" xfId="202" applyNumberFormat="1" applyFont="1" applyFill="1" applyBorder="1" applyAlignment="1">
      <alignment horizontal="center" vertical="center" wrapText="1"/>
      <protection/>
    </xf>
    <xf numFmtId="49" fontId="9" fillId="0" borderId="20" xfId="202" applyNumberFormat="1" applyFont="1" applyBorder="1" applyAlignment="1">
      <alignment horizontal="center" vertical="center" wrapText="1"/>
      <protection/>
    </xf>
    <xf numFmtId="49" fontId="57" fillId="0" borderId="20" xfId="202" applyNumberFormat="1" applyFont="1" applyFill="1" applyBorder="1" applyAlignment="1">
      <alignment horizontal="center" vertical="center" wrapText="1"/>
      <protection/>
    </xf>
    <xf numFmtId="49" fontId="20" fillId="0" borderId="20" xfId="202" applyNumberFormat="1" applyFont="1" applyBorder="1" applyAlignment="1">
      <alignment horizontal="center" vertical="center"/>
      <protection/>
    </xf>
    <xf numFmtId="3" fontId="0" fillId="0" borderId="20" xfId="202" applyNumberFormat="1" applyFont="1" applyBorder="1" applyAlignment="1">
      <alignment horizontal="center" vertical="center"/>
      <protection/>
    </xf>
    <xf numFmtId="3" fontId="0" fillId="0" borderId="20" xfId="202" applyNumberFormat="1" applyFont="1" applyBorder="1" applyAlignment="1">
      <alignment vertical="center"/>
      <protection/>
    </xf>
    <xf numFmtId="49" fontId="0" fillId="0" borderId="0" xfId="202" applyNumberFormat="1" applyAlignment="1">
      <alignment vertical="center"/>
      <protection/>
    </xf>
    <xf numFmtId="3" fontId="55" fillId="3" borderId="20" xfId="202" applyNumberFormat="1" applyFont="1" applyFill="1" applyBorder="1" applyAlignment="1">
      <alignment vertical="center"/>
      <protection/>
    </xf>
    <xf numFmtId="3" fontId="60" fillId="3" borderId="20" xfId="202" applyNumberFormat="1" applyFont="1" applyFill="1" applyBorder="1" applyAlignment="1">
      <alignment vertical="center"/>
      <protection/>
    </xf>
    <xf numFmtId="49" fontId="61" fillId="0" borderId="20" xfId="202" applyNumberFormat="1" applyFont="1" applyBorder="1" applyAlignment="1">
      <alignment horizontal="center" vertical="center"/>
      <protection/>
    </xf>
    <xf numFmtId="3" fontId="27" fillId="44" borderId="20" xfId="202" applyNumberFormat="1" applyFont="1" applyFill="1" applyBorder="1" applyAlignment="1">
      <alignment vertical="center"/>
      <protection/>
    </xf>
    <xf numFmtId="3" fontId="5" fillId="48" borderId="20" xfId="202" applyNumberFormat="1" applyFont="1" applyFill="1" applyBorder="1" applyAlignment="1">
      <alignment horizontal="center" vertical="center"/>
      <protection/>
    </xf>
    <xf numFmtId="3" fontId="5" fillId="48" borderId="20" xfId="202" applyNumberFormat="1" applyFont="1" applyFill="1" applyBorder="1" applyAlignment="1">
      <alignment vertical="center"/>
      <protection/>
    </xf>
    <xf numFmtId="49" fontId="9" fillId="44" borderId="20" xfId="202" applyNumberFormat="1" applyFont="1" applyFill="1" applyBorder="1" applyAlignment="1">
      <alignment horizontal="center" vertical="center"/>
      <protection/>
    </xf>
    <xf numFmtId="49" fontId="9" fillId="44" borderId="20" xfId="202" applyNumberFormat="1" applyFont="1" applyFill="1" applyBorder="1" applyAlignment="1">
      <alignment horizontal="left" vertical="center"/>
      <protection/>
    </xf>
    <xf numFmtId="3" fontId="31" fillId="48" borderId="20" xfId="202" applyNumberFormat="1" applyFont="1" applyFill="1" applyBorder="1" applyAlignment="1">
      <alignment vertical="center"/>
      <protection/>
    </xf>
    <xf numFmtId="3" fontId="31" fillId="0" borderId="20" xfId="202" applyNumberFormat="1" applyFont="1" applyFill="1" applyBorder="1" applyAlignment="1">
      <alignment vertical="center"/>
      <protection/>
    </xf>
    <xf numFmtId="9" fontId="0" fillId="0" borderId="0" xfId="214" applyFont="1" applyAlignment="1">
      <alignment vertical="center"/>
    </xf>
    <xf numFmtId="49" fontId="9" fillId="44" borderId="23" xfId="202" applyNumberFormat="1" applyFont="1" applyFill="1" applyBorder="1" applyAlignment="1">
      <alignment horizontal="center" vertical="center"/>
      <protection/>
    </xf>
    <xf numFmtId="3" fontId="27" fillId="44" borderId="20" xfId="202" applyNumberFormat="1" applyFont="1" applyFill="1" applyBorder="1" applyAlignment="1">
      <alignment vertical="center"/>
      <protection/>
    </xf>
    <xf numFmtId="49" fontId="6" fillId="0" borderId="20" xfId="202" applyNumberFormat="1" applyFont="1" applyBorder="1" applyAlignment="1">
      <alignment horizontal="center" vertical="center"/>
      <protection/>
    </xf>
    <xf numFmtId="49" fontId="6" fillId="47" borderId="20" xfId="202" applyNumberFormat="1" applyFont="1" applyFill="1" applyBorder="1" applyAlignment="1">
      <alignment horizontal="left" vertical="center"/>
      <protection/>
    </xf>
    <xf numFmtId="49" fontId="7" fillId="47" borderId="20" xfId="202" applyNumberFormat="1" applyFont="1" applyFill="1" applyBorder="1" applyAlignment="1">
      <alignment horizontal="left" vertical="center"/>
      <protection/>
    </xf>
    <xf numFmtId="3" fontId="31" fillId="0" borderId="20" xfId="204" applyNumberFormat="1" applyFont="1" applyFill="1" applyBorder="1" applyAlignment="1">
      <alignment vertical="center"/>
      <protection/>
    </xf>
    <xf numFmtId="49" fontId="22" fillId="0" borderId="0" xfId="202" applyNumberFormat="1" applyFont="1" applyAlignment="1">
      <alignment vertical="center"/>
      <protection/>
    </xf>
    <xf numFmtId="49" fontId="6" fillId="47" borderId="20" xfId="202" applyNumberFormat="1" applyFont="1" applyFill="1" applyBorder="1" applyAlignment="1">
      <alignment horizontal="left" vertical="center"/>
      <protection/>
    </xf>
    <xf numFmtId="3" fontId="31" fillId="0" borderId="20" xfId="204" applyNumberFormat="1" applyFont="1" applyFill="1" applyBorder="1" applyAlignment="1">
      <alignment horizontal="center" vertical="center"/>
      <protection/>
    </xf>
    <xf numFmtId="49" fontId="0" fillId="0" borderId="0" xfId="202" applyNumberFormat="1" applyFill="1">
      <alignment/>
      <protection/>
    </xf>
    <xf numFmtId="49" fontId="22" fillId="0" borderId="0" xfId="202" applyNumberFormat="1" applyFont="1">
      <alignment/>
      <protection/>
    </xf>
    <xf numFmtId="49" fontId="31" fillId="0" borderId="0" xfId="202" applyNumberFormat="1" applyFont="1" applyFill="1" applyBorder="1" applyAlignment="1">
      <alignment horizontal="center" wrapText="1"/>
      <protection/>
    </xf>
    <xf numFmtId="49" fontId="62" fillId="0" borderId="0" xfId="202" applyNumberFormat="1" applyFont="1" applyBorder="1">
      <alignment/>
      <protection/>
    </xf>
    <xf numFmtId="49" fontId="63" fillId="0" borderId="0" xfId="202" applyNumberFormat="1" applyFont="1">
      <alignment/>
      <protection/>
    </xf>
    <xf numFmtId="49" fontId="1" fillId="0" borderId="0" xfId="202" applyNumberFormat="1" applyFont="1">
      <alignment/>
      <protection/>
    </xf>
    <xf numFmtId="9" fontId="1" fillId="0" borderId="0" xfId="214" applyFont="1" applyAlignment="1">
      <alignment/>
    </xf>
    <xf numFmtId="49" fontId="64" fillId="0" borderId="0" xfId="202" applyNumberFormat="1" applyFont="1" applyBorder="1">
      <alignment/>
      <protection/>
    </xf>
    <xf numFmtId="49" fontId="27" fillId="0" borderId="0" xfId="202" applyNumberFormat="1" applyFont="1" applyBorder="1" applyAlignment="1">
      <alignment horizontal="center" wrapText="1"/>
      <protection/>
    </xf>
    <xf numFmtId="49" fontId="27" fillId="0" borderId="0" xfId="202" applyNumberFormat="1" applyFont="1" applyFill="1" applyBorder="1" applyAlignment="1">
      <alignment horizontal="center" wrapText="1"/>
      <protection/>
    </xf>
    <xf numFmtId="49" fontId="65" fillId="0" borderId="0" xfId="202" applyNumberFormat="1" applyFont="1" applyBorder="1">
      <alignment/>
      <protection/>
    </xf>
    <xf numFmtId="49" fontId="66" fillId="0" borderId="0" xfId="202" applyNumberFormat="1" applyFont="1" applyBorder="1" applyAlignment="1">
      <alignment wrapText="1"/>
      <protection/>
    </xf>
    <xf numFmtId="49" fontId="4" fillId="0" borderId="0" xfId="202" applyNumberFormat="1" applyFont="1" applyBorder="1">
      <alignment/>
      <protection/>
    </xf>
    <xf numFmtId="49" fontId="43" fillId="0" borderId="0" xfId="202" applyNumberFormat="1" applyFont="1" applyBorder="1" applyAlignment="1">
      <alignment horizontal="center" wrapText="1"/>
      <protection/>
    </xf>
    <xf numFmtId="49" fontId="43" fillId="0" borderId="0" xfId="202" applyNumberFormat="1" applyFont="1" applyFill="1" applyBorder="1" applyAlignment="1">
      <alignment horizontal="center" wrapText="1"/>
      <protection/>
    </xf>
    <xf numFmtId="49" fontId="67" fillId="0" borderId="0" xfId="202" applyNumberFormat="1" applyFont="1" applyBorder="1">
      <alignment/>
      <protection/>
    </xf>
    <xf numFmtId="49" fontId="31" fillId="0" borderId="0" xfId="202" applyNumberFormat="1" applyFont="1">
      <alignment/>
      <protection/>
    </xf>
    <xf numFmtId="49" fontId="31" fillId="0" borderId="0" xfId="202" applyNumberFormat="1" applyFont="1" applyFill="1">
      <alignment/>
      <protection/>
    </xf>
    <xf numFmtId="49" fontId="31" fillId="47" borderId="0" xfId="202" applyNumberFormat="1" applyFont="1" applyFill="1">
      <alignment/>
      <protection/>
    </xf>
    <xf numFmtId="0" fontId="27" fillId="0" borderId="0" xfId="202" applyFont="1" applyAlignment="1">
      <alignment horizontal="center"/>
      <protection/>
    </xf>
    <xf numFmtId="49" fontId="27" fillId="47" borderId="0" xfId="202" applyNumberFormat="1" applyFont="1" applyFill="1" applyAlignment="1">
      <alignment horizontal="center"/>
      <protection/>
    </xf>
    <xf numFmtId="0" fontId="69" fillId="0" borderId="0" xfId="202" applyFont="1" applyAlignment="1">
      <alignment/>
      <protection/>
    </xf>
    <xf numFmtId="0" fontId="5" fillId="0" borderId="0" xfId="202" applyFont="1" applyAlignment="1">
      <alignment/>
      <protection/>
    </xf>
    <xf numFmtId="49" fontId="34" fillId="0" borderId="0" xfId="202" applyNumberFormat="1" applyFont="1">
      <alignment/>
      <protection/>
    </xf>
    <xf numFmtId="3" fontId="0" fillId="0" borderId="0" xfId="202" applyNumberFormat="1" applyFont="1" applyFill="1">
      <alignment/>
      <protection/>
    </xf>
    <xf numFmtId="49" fontId="5" fillId="0" borderId="0" xfId="202" applyNumberFormat="1" applyFont="1" applyFill="1" applyAlignment="1">
      <alignment wrapText="1"/>
      <protection/>
    </xf>
    <xf numFmtId="49" fontId="0" fillId="0" borderId="0" xfId="202" applyNumberFormat="1" applyFont="1" applyFill="1" applyBorder="1" applyAlignment="1">
      <alignment/>
      <protection/>
    </xf>
    <xf numFmtId="49" fontId="0" fillId="0" borderId="0" xfId="202" applyNumberFormat="1" applyFont="1" applyFill="1" applyBorder="1">
      <alignment/>
      <protection/>
    </xf>
    <xf numFmtId="49" fontId="21" fillId="0" borderId="22" xfId="202" applyNumberFormat="1" applyFont="1" applyFill="1" applyBorder="1" applyAlignment="1">
      <alignment/>
      <protection/>
    </xf>
    <xf numFmtId="49" fontId="7" fillId="0" borderId="22" xfId="202" applyNumberFormat="1" applyFont="1" applyFill="1" applyBorder="1" applyAlignment="1">
      <alignment horizontal="center"/>
      <protection/>
    </xf>
    <xf numFmtId="49" fontId="0" fillId="0" borderId="0" xfId="202" applyNumberFormat="1" applyFill="1" applyBorder="1">
      <alignment/>
      <protection/>
    </xf>
    <xf numFmtId="49" fontId="8" fillId="0" borderId="20" xfId="202" applyNumberFormat="1" applyFont="1" applyFill="1" applyBorder="1" applyAlignment="1">
      <alignment horizontal="center" vertical="center" wrapText="1"/>
      <protection/>
    </xf>
    <xf numFmtId="49" fontId="21" fillId="0" borderId="20" xfId="202" applyNumberFormat="1" applyFont="1" applyFill="1" applyBorder="1" applyAlignment="1">
      <alignment horizontal="center" vertical="center" wrapText="1"/>
      <protection/>
    </xf>
    <xf numFmtId="3" fontId="32" fillId="3" borderId="20" xfId="202" applyNumberFormat="1" applyFont="1" applyFill="1" applyBorder="1" applyAlignment="1">
      <alignment horizontal="center" vertical="center" wrapText="1"/>
      <protection/>
    </xf>
    <xf numFmtId="3" fontId="72" fillId="3" borderId="20" xfId="202" applyNumberFormat="1" applyFont="1" applyFill="1" applyBorder="1" applyAlignment="1">
      <alignment horizontal="center" vertical="center" wrapText="1"/>
      <protection/>
    </xf>
    <xf numFmtId="3" fontId="8" fillId="44" borderId="20" xfId="202" applyNumberFormat="1" applyFont="1" applyFill="1" applyBorder="1" applyAlignment="1">
      <alignment horizontal="center" vertical="center" wrapText="1"/>
      <protection/>
    </xf>
    <xf numFmtId="49" fontId="9" fillId="0" borderId="20" xfId="202" applyNumberFormat="1" applyFont="1" applyFill="1" applyBorder="1" applyAlignment="1">
      <alignment horizontal="center"/>
      <protection/>
    </xf>
    <xf numFmtId="49" fontId="9" fillId="0" borderId="20" xfId="202" applyNumberFormat="1" applyFont="1" applyFill="1" applyBorder="1" applyAlignment="1">
      <alignment horizontal="left"/>
      <protection/>
    </xf>
    <xf numFmtId="3" fontId="7" fillId="44" borderId="20" xfId="202" applyNumberFormat="1" applyFont="1" applyFill="1" applyBorder="1" applyAlignment="1">
      <alignment horizontal="center" vertical="center" wrapText="1"/>
      <protection/>
    </xf>
    <xf numFmtId="3" fontId="7" fillId="0" borderId="20" xfId="202" applyNumberFormat="1" applyFont="1" applyFill="1" applyBorder="1" applyAlignment="1">
      <alignment horizontal="center" vertical="center" wrapText="1"/>
      <protection/>
    </xf>
    <xf numFmtId="9" fontId="0" fillId="0" borderId="0" xfId="214" applyFont="1" applyFill="1" applyAlignment="1">
      <alignment/>
    </xf>
    <xf numFmtId="49" fontId="9" fillId="44" borderId="23" xfId="202" applyNumberFormat="1" applyFont="1" applyFill="1" applyBorder="1" applyAlignment="1">
      <alignment horizontal="center"/>
      <protection/>
    </xf>
    <xf numFmtId="49" fontId="9" fillId="44" borderId="20" xfId="202" applyNumberFormat="1" applyFont="1" applyFill="1" applyBorder="1" applyAlignment="1">
      <alignment horizontal="left"/>
      <protection/>
    </xf>
    <xf numFmtId="49" fontId="6" fillId="0" borderId="23" xfId="202" applyNumberFormat="1" applyFont="1" applyFill="1" applyBorder="1" applyAlignment="1">
      <alignment horizontal="center"/>
      <protection/>
    </xf>
    <xf numFmtId="49" fontId="6" fillId="47" borderId="20" xfId="202" applyNumberFormat="1" applyFont="1" applyFill="1" applyBorder="1" applyAlignment="1">
      <alignment horizontal="left"/>
      <protection/>
    </xf>
    <xf numFmtId="3" fontId="7" fillId="47" borderId="20" xfId="202" applyNumberFormat="1" applyFont="1" applyFill="1" applyBorder="1" applyAlignment="1">
      <alignment horizontal="center" vertical="center" wrapText="1"/>
      <protection/>
    </xf>
    <xf numFmtId="49" fontId="7" fillId="47" borderId="20" xfId="202" applyNumberFormat="1" applyFont="1" applyFill="1" applyBorder="1" applyAlignment="1">
      <alignment horizontal="left"/>
      <protection/>
    </xf>
    <xf numFmtId="49" fontId="8" fillId="0" borderId="19" xfId="202" applyNumberFormat="1" applyFont="1" applyFill="1" applyBorder="1" applyAlignment="1">
      <alignment horizontal="center"/>
      <protection/>
    </xf>
    <xf numFmtId="49" fontId="8" fillId="0" borderId="19" xfId="202" applyNumberFormat="1" applyFont="1" applyFill="1" applyBorder="1" applyAlignment="1">
      <alignment horizontal="left"/>
      <protection/>
    </xf>
    <xf numFmtId="3" fontId="7" fillId="0" borderId="19" xfId="202" applyNumberFormat="1" applyFont="1" applyFill="1" applyBorder="1" applyAlignment="1">
      <alignment horizontal="center" vertical="center" wrapText="1"/>
      <protection/>
    </xf>
    <xf numFmtId="49" fontId="17" fillId="0" borderId="0" xfId="202" applyNumberFormat="1" applyFont="1" applyFill="1" applyBorder="1" applyAlignment="1">
      <alignment vertical="center" wrapText="1"/>
      <protection/>
    </xf>
    <xf numFmtId="49" fontId="73" fillId="0" borderId="0" xfId="202" applyNumberFormat="1" applyFont="1" applyFill="1">
      <alignment/>
      <protection/>
    </xf>
    <xf numFmtId="49" fontId="6" fillId="0" borderId="0" xfId="202" applyNumberFormat="1" applyFont="1" applyFill="1">
      <alignment/>
      <protection/>
    </xf>
    <xf numFmtId="49" fontId="0" fillId="47" borderId="0" xfId="202" applyNumberFormat="1" applyFont="1" applyFill="1">
      <alignment/>
      <protection/>
    </xf>
    <xf numFmtId="49" fontId="5" fillId="47" borderId="0" xfId="202" applyNumberFormat="1" applyFont="1" applyFill="1" applyAlignment="1">
      <alignment horizontal="center"/>
      <protection/>
    </xf>
    <xf numFmtId="49" fontId="24" fillId="0" borderId="0" xfId="202" applyNumberFormat="1" applyFont="1" applyFill="1">
      <alignment/>
      <protection/>
    </xf>
    <xf numFmtId="49" fontId="5" fillId="0" borderId="0" xfId="202" applyNumberFormat="1" applyFont="1" applyFill="1">
      <alignment/>
      <protection/>
    </xf>
    <xf numFmtId="49" fontId="15" fillId="0" borderId="0" xfId="202" applyNumberFormat="1" applyFont="1" applyFill="1" applyAlignment="1">
      <alignment/>
      <protection/>
    </xf>
    <xf numFmtId="49" fontId="15" fillId="0" borderId="0" xfId="202" applyNumberFormat="1" applyFont="1" applyFill="1" applyAlignment="1">
      <alignment wrapText="1"/>
      <protection/>
    </xf>
    <xf numFmtId="49" fontId="15" fillId="0" borderId="0" xfId="202" applyNumberFormat="1" applyFont="1" applyFill="1" applyAlignment="1">
      <alignment horizontal="left" wrapText="1"/>
      <protection/>
    </xf>
    <xf numFmtId="49" fontId="0" fillId="0" borderId="0" xfId="202" applyNumberFormat="1" applyAlignment="1">
      <alignment horizontal="left"/>
      <protection/>
    </xf>
    <xf numFmtId="49" fontId="0" fillId="0" borderId="0" xfId="202" applyNumberFormat="1" applyFont="1" applyBorder="1" applyAlignment="1">
      <alignment horizontal="left"/>
      <protection/>
    </xf>
    <xf numFmtId="49" fontId="15" fillId="0" borderId="20" xfId="202" applyNumberFormat="1" applyFont="1" applyBorder="1" applyAlignment="1">
      <alignment horizontal="center"/>
      <protection/>
    </xf>
    <xf numFmtId="3" fontId="6" fillId="4" borderId="20" xfId="204" applyNumberFormat="1" applyFont="1" applyFill="1" applyBorder="1" applyAlignment="1">
      <alignment horizontal="center" vertical="center"/>
      <protection/>
    </xf>
    <xf numFmtId="3" fontId="35" fillId="47" borderId="20" xfId="202" applyNumberFormat="1" applyFont="1" applyFill="1" applyBorder="1" applyAlignment="1">
      <alignment horizontal="center" vertical="center"/>
      <protection/>
    </xf>
    <xf numFmtId="3" fontId="19" fillId="3" borderId="20" xfId="202" applyNumberFormat="1" applyFont="1" applyFill="1" applyBorder="1" applyAlignment="1">
      <alignment horizontal="center" vertical="center"/>
      <protection/>
    </xf>
    <xf numFmtId="3" fontId="37" fillId="3" borderId="20" xfId="202" applyNumberFormat="1" applyFont="1" applyFill="1" applyBorder="1" applyAlignment="1">
      <alignment horizontal="center" vertical="center"/>
      <protection/>
    </xf>
    <xf numFmtId="3" fontId="9" fillId="44" borderId="20" xfId="202" applyNumberFormat="1" applyFont="1" applyFill="1" applyBorder="1" applyAlignment="1">
      <alignment horizontal="center" vertical="center"/>
      <protection/>
    </xf>
    <xf numFmtId="3" fontId="9" fillId="44" borderId="20" xfId="202" applyNumberFormat="1" applyFont="1" applyFill="1" applyBorder="1" applyAlignment="1">
      <alignment horizontal="center" vertical="center"/>
      <protection/>
    </xf>
    <xf numFmtId="3" fontId="9" fillId="4" borderId="20" xfId="204" applyNumberFormat="1" applyFont="1" applyFill="1" applyBorder="1" applyAlignment="1">
      <alignment horizontal="center" vertical="center"/>
      <protection/>
    </xf>
    <xf numFmtId="49" fontId="9" fillId="0" borderId="20" xfId="202" applyNumberFormat="1" applyFont="1" applyBorder="1" applyAlignment="1">
      <alignment horizontal="center" vertical="center"/>
      <protection/>
    </xf>
    <xf numFmtId="49" fontId="9" fillId="47" borderId="20" xfId="202" applyNumberFormat="1" applyFont="1" applyFill="1" applyBorder="1" applyAlignment="1">
      <alignment horizontal="left" vertical="center"/>
      <protection/>
    </xf>
    <xf numFmtId="3" fontId="6" fillId="47" borderId="20" xfId="202" applyNumberFormat="1" applyFont="1" applyFill="1" applyBorder="1" applyAlignment="1">
      <alignment horizontal="center" vertical="center"/>
      <protection/>
    </xf>
    <xf numFmtId="3" fontId="6" fillId="44" borderId="20" xfId="202" applyNumberFormat="1" applyFont="1" applyFill="1" applyBorder="1" applyAlignment="1">
      <alignment horizontal="center" vertical="center"/>
      <protection/>
    </xf>
    <xf numFmtId="49" fontId="6" fillId="0" borderId="23" xfId="202" applyNumberFormat="1" applyFont="1" applyBorder="1" applyAlignment="1">
      <alignment horizontal="center" vertical="center"/>
      <protection/>
    </xf>
    <xf numFmtId="49" fontId="0" fillId="0" borderId="0" xfId="202" applyNumberFormat="1" applyFont="1" applyAlignment="1">
      <alignment vertical="center"/>
      <protection/>
    </xf>
    <xf numFmtId="3" fontId="6" fillId="0" borderId="20" xfId="202" applyNumberFormat="1" applyFont="1" applyFill="1" applyBorder="1" applyAlignment="1">
      <alignment horizontal="center" vertical="center"/>
      <protection/>
    </xf>
    <xf numFmtId="3" fontId="6" fillId="47" borderId="20" xfId="204" applyNumberFormat="1" applyFont="1" applyFill="1" applyBorder="1" applyAlignment="1">
      <alignment horizontal="center" vertical="center"/>
      <protection/>
    </xf>
    <xf numFmtId="49" fontId="6" fillId="47" borderId="23" xfId="202" applyNumberFormat="1" applyFont="1" applyFill="1" applyBorder="1" applyAlignment="1">
      <alignment horizontal="center" vertical="center"/>
      <protection/>
    </xf>
    <xf numFmtId="9" fontId="22" fillId="0" borderId="0" xfId="214" applyFont="1" applyAlignment="1">
      <alignment vertical="center"/>
    </xf>
    <xf numFmtId="49" fontId="6" fillId="0" borderId="0" xfId="202" applyNumberFormat="1" applyFont="1" applyBorder="1" applyAlignment="1">
      <alignment horizontal="center"/>
      <protection/>
    </xf>
    <xf numFmtId="49" fontId="6" fillId="47" borderId="0" xfId="202" applyNumberFormat="1" applyFont="1" applyFill="1" applyBorder="1" applyAlignment="1">
      <alignment horizontal="left"/>
      <protection/>
    </xf>
    <xf numFmtId="49" fontId="0" fillId="0" borderId="0" xfId="202" applyNumberFormat="1" applyFont="1" applyFill="1" applyBorder="1" applyAlignment="1">
      <alignment horizontal="center"/>
      <protection/>
    </xf>
    <xf numFmtId="3" fontId="6" fillId="47" borderId="19" xfId="204" applyNumberFormat="1" applyFont="1" applyFill="1" applyBorder="1" applyAlignment="1">
      <alignment horizontal="center" vertical="center"/>
      <protection/>
    </xf>
    <xf numFmtId="9" fontId="0" fillId="0" borderId="0" xfId="214" applyFont="1" applyAlignment="1">
      <alignment/>
    </xf>
    <xf numFmtId="49" fontId="31" fillId="0" borderId="0" xfId="202" applyNumberFormat="1" applyFont="1" applyBorder="1" applyAlignment="1">
      <alignment wrapText="1"/>
      <protection/>
    </xf>
    <xf numFmtId="3" fontId="6" fillId="47" borderId="0" xfId="204" applyNumberFormat="1" applyFont="1" applyFill="1" applyBorder="1" applyAlignment="1">
      <alignment horizontal="center" vertical="center"/>
      <protection/>
    </xf>
    <xf numFmtId="49" fontId="31" fillId="0" borderId="0" xfId="202" applyNumberFormat="1" applyFont="1" applyAlignment="1">
      <alignment wrapText="1"/>
      <protection/>
    </xf>
    <xf numFmtId="49" fontId="40" fillId="0" borderId="0" xfId="202" applyNumberFormat="1" applyFont="1">
      <alignment/>
      <protection/>
    </xf>
    <xf numFmtId="49" fontId="40" fillId="0" borderId="0" xfId="202" applyNumberFormat="1" applyFont="1" applyAlignment="1">
      <alignment wrapText="1"/>
      <protection/>
    </xf>
    <xf numFmtId="49" fontId="5" fillId="47" borderId="0" xfId="202" applyNumberFormat="1" applyFont="1" applyFill="1" applyAlignment="1">
      <alignment/>
      <protection/>
    </xf>
    <xf numFmtId="49" fontId="75" fillId="0" borderId="0" xfId="202" applyNumberFormat="1" applyFont="1">
      <alignment/>
      <protection/>
    </xf>
    <xf numFmtId="49" fontId="15" fillId="0" borderId="0" xfId="202" applyNumberFormat="1" applyFont="1" applyBorder="1" applyAlignment="1">
      <alignment wrapText="1"/>
      <protection/>
    </xf>
    <xf numFmtId="49" fontId="0" fillId="0" borderId="0" xfId="205" applyNumberFormat="1" applyFont="1" applyAlignment="1">
      <alignment horizontal="left"/>
      <protection/>
    </xf>
    <xf numFmtId="49" fontId="16" fillId="0" borderId="0" xfId="205" applyNumberFormat="1" applyFont="1" applyAlignment="1">
      <alignment wrapText="1"/>
      <protection/>
    </xf>
    <xf numFmtId="49" fontId="5" fillId="47" borderId="0" xfId="205" applyNumberFormat="1" applyFont="1" applyFill="1" applyBorder="1" applyAlignment="1">
      <alignment horizontal="left"/>
      <protection/>
    </xf>
    <xf numFmtId="49" fontId="0" fillId="47" borderId="0" xfId="205" applyNumberFormat="1" applyFont="1" applyFill="1" applyBorder="1" applyAlignment="1">
      <alignment horizontal="left"/>
      <protection/>
    </xf>
    <xf numFmtId="49" fontId="29" fillId="0" borderId="0" xfId="205" applyNumberFormat="1" applyFont="1">
      <alignment/>
      <protection/>
    </xf>
    <xf numFmtId="49" fontId="0" fillId="47" borderId="0" xfId="205" applyNumberFormat="1" applyFont="1" applyFill="1" applyBorder="1" applyAlignment="1">
      <alignment/>
      <protection/>
    </xf>
    <xf numFmtId="49" fontId="5" fillId="0" borderId="0" xfId="205" applyNumberFormat="1" applyFont="1" applyBorder="1" applyAlignment="1">
      <alignment horizontal="left"/>
      <protection/>
    </xf>
    <xf numFmtId="49" fontId="0" fillId="0" borderId="0" xfId="205" applyNumberFormat="1" applyFont="1" applyBorder="1" applyAlignment="1">
      <alignment horizontal="left"/>
      <protection/>
    </xf>
    <xf numFmtId="49" fontId="0" fillId="0" borderId="0" xfId="205" applyNumberFormat="1" applyFont="1" applyBorder="1" applyAlignment="1">
      <alignment/>
      <protection/>
    </xf>
    <xf numFmtId="49" fontId="20" fillId="0" borderId="22" xfId="205" applyNumberFormat="1" applyFont="1" applyBorder="1" applyAlignment="1">
      <alignment horizontal="left"/>
      <protection/>
    </xf>
    <xf numFmtId="49" fontId="5" fillId="0" borderId="22" xfId="205" applyNumberFormat="1" applyFont="1" applyBorder="1" applyAlignment="1">
      <alignment horizontal="left"/>
      <protection/>
    </xf>
    <xf numFmtId="49" fontId="29" fillId="0" borderId="0" xfId="205" applyNumberFormat="1" applyFont="1" applyFill="1">
      <alignment/>
      <protection/>
    </xf>
    <xf numFmtId="49" fontId="29" fillId="0" borderId="0" xfId="205" applyNumberFormat="1" applyFont="1" applyAlignment="1">
      <alignment vertical="center"/>
      <protection/>
    </xf>
    <xf numFmtId="49" fontId="8" fillId="47" borderId="20" xfId="205" applyNumberFormat="1" applyFont="1" applyFill="1" applyBorder="1" applyAlignment="1">
      <alignment horizontal="left" vertical="center"/>
      <protection/>
    </xf>
    <xf numFmtId="49" fontId="1" fillId="0" borderId="0" xfId="205" applyNumberFormat="1" applyFont="1">
      <alignment/>
      <protection/>
    </xf>
    <xf numFmtId="49" fontId="31" fillId="0" borderId="0" xfId="205" applyNumberFormat="1" applyFont="1" applyBorder="1" applyAlignment="1">
      <alignment/>
      <protection/>
    </xf>
    <xf numFmtId="49" fontId="82" fillId="0" borderId="0" xfId="205" applyNumberFormat="1" applyFont="1">
      <alignment/>
      <protection/>
    </xf>
    <xf numFmtId="49" fontId="27" fillId="0" borderId="0" xfId="205" applyNumberFormat="1" applyFont="1" applyBorder="1" applyAlignment="1">
      <alignment/>
      <protection/>
    </xf>
    <xf numFmtId="49" fontId="7" fillId="0" borderId="0" xfId="205" applyNumberFormat="1" applyFont="1">
      <alignment/>
      <protection/>
    </xf>
    <xf numFmtId="49" fontId="31" fillId="0" borderId="0" xfId="205" applyNumberFormat="1" applyFont="1" applyAlignment="1">
      <alignment horizontal="center"/>
      <protection/>
    </xf>
    <xf numFmtId="49" fontId="31" fillId="0" borderId="0" xfId="205" applyNumberFormat="1" applyFont="1">
      <alignment/>
      <protection/>
    </xf>
    <xf numFmtId="49" fontId="82" fillId="0" borderId="0" xfId="205" applyNumberFormat="1" applyFont="1" applyAlignment="1">
      <alignment horizontal="center"/>
      <protection/>
    </xf>
    <xf numFmtId="49" fontId="15" fillId="0" borderId="0" xfId="205" applyNumberFormat="1" applyFont="1" applyBorder="1" applyAlignment="1">
      <alignment wrapText="1"/>
      <protection/>
    </xf>
    <xf numFmtId="49" fontId="84" fillId="0" borderId="0" xfId="205" applyNumberFormat="1" applyFont="1">
      <alignment/>
      <protection/>
    </xf>
    <xf numFmtId="9" fontId="29" fillId="0" borderId="0" xfId="214" applyFont="1" applyAlignment="1">
      <alignment/>
    </xf>
    <xf numFmtId="3" fontId="0" fillId="47" borderId="0" xfId="205" applyNumberFormat="1" applyFont="1" applyFill="1" applyBorder="1" applyAlignment="1">
      <alignment/>
      <protection/>
    </xf>
    <xf numFmtId="0" fontId="29" fillId="0" borderId="0" xfId="205">
      <alignment/>
      <protection/>
    </xf>
    <xf numFmtId="0" fontId="0" fillId="0" borderId="0" xfId="205" applyFont="1" applyAlignment="1">
      <alignment horizontal="left"/>
      <protection/>
    </xf>
    <xf numFmtId="0" fontId="0" fillId="0" borderId="0" xfId="205" applyFont="1" applyBorder="1" applyAlignment="1">
      <alignment/>
      <protection/>
    </xf>
    <xf numFmtId="0" fontId="0" fillId="0" borderId="0" xfId="205" applyFont="1" applyBorder="1" applyAlignment="1">
      <alignment horizontal="left"/>
      <protection/>
    </xf>
    <xf numFmtId="0" fontId="29" fillId="0" borderId="0" xfId="205" applyFont="1">
      <alignment/>
      <protection/>
    </xf>
    <xf numFmtId="0" fontId="8" fillId="0" borderId="20" xfId="205" applyFont="1" applyBorder="1" applyAlignment="1">
      <alignment horizontal="center" vertical="center"/>
      <protection/>
    </xf>
    <xf numFmtId="0" fontId="8" fillId="47" borderId="20" xfId="205" applyFont="1" applyFill="1" applyBorder="1" applyAlignment="1">
      <alignment horizontal="left" vertical="center"/>
      <protection/>
    </xf>
    <xf numFmtId="9" fontId="29" fillId="0" borderId="0" xfId="214" applyFont="1" applyAlignment="1">
      <alignment vertical="center"/>
    </xf>
    <xf numFmtId="0" fontId="7" fillId="0" borderId="23" xfId="205" applyFont="1" applyBorder="1" applyAlignment="1">
      <alignment horizontal="center" vertical="center"/>
      <protection/>
    </xf>
    <xf numFmtId="0" fontId="29" fillId="0" borderId="0" xfId="205" applyFont="1" applyAlignment="1">
      <alignment vertical="center"/>
      <protection/>
    </xf>
    <xf numFmtId="0" fontId="1" fillId="0" borderId="0" xfId="205" applyFont="1">
      <alignment/>
      <protection/>
    </xf>
    <xf numFmtId="0" fontId="27" fillId="0" borderId="0" xfId="205" applyFont="1" applyBorder="1" applyAlignment="1">
      <alignment horizontal="center" wrapText="1"/>
      <protection/>
    </xf>
    <xf numFmtId="0" fontId="31" fillId="0" borderId="0" xfId="205" applyFont="1" applyBorder="1" applyAlignment="1">
      <alignment wrapText="1"/>
      <protection/>
    </xf>
    <xf numFmtId="0" fontId="27" fillId="0" borderId="0" xfId="205" applyNumberFormat="1" applyFont="1" applyBorder="1" applyAlignment="1">
      <alignment/>
      <protection/>
    </xf>
    <xf numFmtId="0" fontId="82" fillId="0" borderId="0" xfId="205" applyFont="1">
      <alignment/>
      <protection/>
    </xf>
    <xf numFmtId="0" fontId="27" fillId="0" borderId="0" xfId="205" applyNumberFormat="1" applyFont="1" applyBorder="1" applyAlignment="1">
      <alignment horizontal="center"/>
      <protection/>
    </xf>
    <xf numFmtId="0" fontId="7" fillId="0" borderId="0" xfId="205" applyFont="1">
      <alignment/>
      <protection/>
    </xf>
    <xf numFmtId="0" fontId="31" fillId="0" borderId="0" xfId="205" applyFont="1">
      <alignment/>
      <protection/>
    </xf>
    <xf numFmtId="0" fontId="27" fillId="0" borderId="0" xfId="202" applyFont="1" applyAlignment="1">
      <alignment/>
      <protection/>
    </xf>
    <xf numFmtId="49" fontId="21" fillId="0" borderId="0" xfId="205" applyNumberFormat="1" applyFont="1">
      <alignment/>
      <protection/>
    </xf>
    <xf numFmtId="49" fontId="6" fillId="47" borderId="0" xfId="205" applyNumberFormat="1" applyFont="1" applyFill="1" applyBorder="1" applyAlignment="1">
      <alignment horizontal="left"/>
      <protection/>
    </xf>
    <xf numFmtId="49" fontId="6" fillId="0" borderId="0" xfId="205" applyNumberFormat="1" applyFont="1" applyBorder="1" applyAlignment="1">
      <alignment horizontal="left"/>
      <protection/>
    </xf>
    <xf numFmtId="49" fontId="0" fillId="0" borderId="22" xfId="205" applyNumberFormat="1" applyFont="1" applyBorder="1" applyAlignment="1">
      <alignment/>
      <protection/>
    </xf>
    <xf numFmtId="49" fontId="8" fillId="0" borderId="20" xfId="205" applyNumberFormat="1" applyFont="1" applyFill="1" applyBorder="1" applyAlignment="1">
      <alignment horizontal="center" vertical="center" wrapText="1"/>
      <protection/>
    </xf>
    <xf numFmtId="49" fontId="7" fillId="0" borderId="24" xfId="205" applyNumberFormat="1" applyFont="1" applyFill="1" applyBorder="1">
      <alignment/>
      <protection/>
    </xf>
    <xf numFmtId="49" fontId="7" fillId="0" borderId="0" xfId="205" applyNumberFormat="1" applyFont="1" applyFill="1">
      <alignment/>
      <protection/>
    </xf>
    <xf numFmtId="49" fontId="26" fillId="0" borderId="0" xfId="205" applyNumberFormat="1" applyFont="1" applyFill="1">
      <alignment/>
      <protection/>
    </xf>
    <xf numFmtId="49" fontId="8" fillId="0" borderId="25" xfId="205" applyNumberFormat="1" applyFont="1" applyFill="1" applyBorder="1" applyAlignment="1">
      <alignment horizontal="center" vertical="center" wrapText="1"/>
      <protection/>
    </xf>
    <xf numFmtId="49" fontId="21" fillId="0" borderId="20" xfId="205" applyNumberFormat="1" applyFont="1" applyFill="1" applyBorder="1" applyAlignment="1">
      <alignment horizontal="center" vertical="center"/>
      <protection/>
    </xf>
    <xf numFmtId="49" fontId="21" fillId="0" borderId="20" xfId="205" applyNumberFormat="1" applyFont="1" applyBorder="1" applyAlignment="1">
      <alignment horizontal="center" vertical="center"/>
      <protection/>
    </xf>
    <xf numFmtId="49" fontId="7" fillId="0" borderId="0" xfId="205" applyNumberFormat="1" applyFont="1" applyAlignment="1">
      <alignment vertical="center"/>
      <protection/>
    </xf>
    <xf numFmtId="3" fontId="32" fillId="3" borderId="20" xfId="205" applyNumberFormat="1" applyFont="1" applyFill="1" applyBorder="1" applyAlignment="1">
      <alignment horizontal="center" vertical="center"/>
      <protection/>
    </xf>
    <xf numFmtId="3" fontId="72" fillId="3" borderId="20" xfId="205" applyNumberFormat="1" applyFont="1" applyFill="1" applyBorder="1" applyAlignment="1">
      <alignment horizontal="center" vertical="center"/>
      <protection/>
    </xf>
    <xf numFmtId="3" fontId="32" fillId="4" borderId="20" xfId="205" applyNumberFormat="1" applyFont="1" applyFill="1" applyBorder="1" applyAlignment="1">
      <alignment horizontal="center" vertical="center"/>
      <protection/>
    </xf>
    <xf numFmtId="3" fontId="8" fillId="44" borderId="20" xfId="205" applyNumberFormat="1" applyFont="1" applyFill="1" applyBorder="1" applyAlignment="1">
      <alignment horizontal="center" vertical="center"/>
      <protection/>
    </xf>
    <xf numFmtId="49" fontId="8" fillId="0" borderId="20" xfId="205" applyNumberFormat="1" applyFont="1" applyBorder="1" applyAlignment="1">
      <alignment horizontal="center" vertical="center"/>
      <protection/>
    </xf>
    <xf numFmtId="3" fontId="7" fillId="47" borderId="20" xfId="205" applyNumberFormat="1" applyFont="1" applyFill="1" applyBorder="1" applyAlignment="1">
      <alignment horizontal="center" vertical="center"/>
      <protection/>
    </xf>
    <xf numFmtId="49" fontId="8" fillId="0" borderId="23" xfId="205" applyNumberFormat="1" applyFont="1" applyBorder="1" applyAlignment="1">
      <alignment horizontal="center" vertical="center"/>
      <protection/>
    </xf>
    <xf numFmtId="49" fontId="7" fillId="0" borderId="23" xfId="205" applyNumberFormat="1" applyFont="1" applyBorder="1" applyAlignment="1">
      <alignment horizontal="center" vertical="center"/>
      <protection/>
    </xf>
    <xf numFmtId="3" fontId="7" fillId="0" borderId="20" xfId="205" applyNumberFormat="1" applyFont="1" applyBorder="1" applyAlignment="1">
      <alignment horizontal="center" vertical="center"/>
      <protection/>
    </xf>
    <xf numFmtId="49" fontId="90" fillId="0" borderId="0" xfId="205" applyNumberFormat="1" applyFont="1">
      <alignment/>
      <protection/>
    </xf>
    <xf numFmtId="49" fontId="29" fillId="0" borderId="0" xfId="205" applyNumberFormat="1">
      <alignment/>
      <protection/>
    </xf>
    <xf numFmtId="49" fontId="31" fillId="0" borderId="0" xfId="205" applyNumberFormat="1" applyFont="1" applyBorder="1" applyAlignment="1">
      <alignment wrapText="1"/>
      <protection/>
    </xf>
    <xf numFmtId="49" fontId="23" fillId="0" borderId="0" xfId="205" applyNumberFormat="1" applyFont="1">
      <alignment/>
      <protection/>
    </xf>
    <xf numFmtId="49" fontId="34" fillId="0" borderId="0" xfId="205" applyNumberFormat="1" applyFont="1">
      <alignment/>
      <protection/>
    </xf>
    <xf numFmtId="49" fontId="34" fillId="0" borderId="0" xfId="205" applyNumberFormat="1" applyFont="1" applyAlignment="1">
      <alignment horizontal="center"/>
      <protection/>
    </xf>
    <xf numFmtId="0" fontId="6" fillId="0" borderId="0" xfId="205" applyNumberFormat="1" applyFont="1" applyAlignment="1">
      <alignment horizontal="left"/>
      <protection/>
    </xf>
    <xf numFmtId="0" fontId="7" fillId="0" borderId="0" xfId="205" applyFont="1" applyAlignment="1">
      <alignment/>
      <protection/>
    </xf>
    <xf numFmtId="3" fontId="7" fillId="0" borderId="0" xfId="205" applyNumberFormat="1" applyFont="1">
      <alignment/>
      <protection/>
    </xf>
    <xf numFmtId="0" fontId="9" fillId="0" borderId="0" xfId="205" applyFont="1" applyBorder="1" applyAlignment="1">
      <alignment/>
      <protection/>
    </xf>
    <xf numFmtId="0" fontId="29" fillId="0" borderId="24" xfId="205" applyFont="1" applyBorder="1">
      <alignment/>
      <protection/>
    </xf>
    <xf numFmtId="0" fontId="29" fillId="0" borderId="0" xfId="205" applyFont="1" applyBorder="1">
      <alignment/>
      <protection/>
    </xf>
    <xf numFmtId="0" fontId="14" fillId="0" borderId="20" xfId="205" applyFont="1" applyBorder="1" applyAlignment="1">
      <alignment horizontal="center" vertical="center" wrapText="1"/>
      <protection/>
    </xf>
    <xf numFmtId="0" fontId="21" fillId="0" borderId="23" xfId="205" applyFont="1" applyFill="1" applyBorder="1" applyAlignment="1">
      <alignment horizontal="center" vertical="center"/>
      <protection/>
    </xf>
    <xf numFmtId="0" fontId="21" fillId="0" borderId="20" xfId="205" applyFont="1" applyFill="1" applyBorder="1" applyAlignment="1">
      <alignment horizontal="center" vertical="center"/>
      <protection/>
    </xf>
    <xf numFmtId="0" fontId="21" fillId="0" borderId="20" xfId="205" applyFont="1" applyBorder="1" applyAlignment="1">
      <alignment horizontal="center" vertical="center"/>
      <protection/>
    </xf>
    <xf numFmtId="3" fontId="22" fillId="3" borderId="20" xfId="205" applyNumberFormat="1" applyFont="1" applyFill="1" applyBorder="1" applyAlignment="1">
      <alignment horizontal="center" vertical="center"/>
      <protection/>
    </xf>
    <xf numFmtId="3" fontId="38" fillId="3" borderId="20" xfId="205" applyNumberFormat="1" applyFont="1" applyFill="1" applyBorder="1" applyAlignment="1">
      <alignment horizontal="center" vertical="center"/>
      <protection/>
    </xf>
    <xf numFmtId="3" fontId="5" fillId="44" borderId="23" xfId="205" applyNumberFormat="1" applyFont="1" applyFill="1" applyBorder="1" applyAlignment="1">
      <alignment horizontal="center" vertical="center"/>
      <protection/>
    </xf>
    <xf numFmtId="3" fontId="0" fillId="48" borderId="23" xfId="205" applyNumberFormat="1" applyFont="1" applyFill="1" applyBorder="1" applyAlignment="1">
      <alignment horizontal="center" vertical="center"/>
      <protection/>
    </xf>
    <xf numFmtId="3" fontId="0" fillId="0" borderId="20" xfId="205" applyNumberFormat="1" applyFont="1" applyBorder="1" applyAlignment="1">
      <alignment horizontal="center" vertical="center"/>
      <protection/>
    </xf>
    <xf numFmtId="3" fontId="0" fillId="0" borderId="26" xfId="205" applyNumberFormat="1" applyFont="1" applyBorder="1" applyAlignment="1">
      <alignment horizontal="center" vertical="center"/>
      <protection/>
    </xf>
    <xf numFmtId="0" fontId="8" fillId="0" borderId="23" xfId="205" applyFont="1" applyBorder="1" applyAlignment="1">
      <alignment horizontal="center" vertical="center"/>
      <protection/>
    </xf>
    <xf numFmtId="3" fontId="0" fillId="44" borderId="23" xfId="205" applyNumberFormat="1" applyFont="1" applyFill="1" applyBorder="1" applyAlignment="1">
      <alignment horizontal="center" vertical="center"/>
      <protection/>
    </xf>
    <xf numFmtId="3" fontId="0" fillId="47" borderId="20" xfId="205" applyNumberFormat="1" applyFont="1" applyFill="1" applyBorder="1" applyAlignment="1">
      <alignment horizontal="center" vertical="center"/>
      <protection/>
    </xf>
    <xf numFmtId="3" fontId="0" fillId="47" borderId="26" xfId="205" applyNumberFormat="1" applyFont="1" applyFill="1" applyBorder="1" applyAlignment="1">
      <alignment horizontal="center" vertical="center"/>
      <protection/>
    </xf>
    <xf numFmtId="0" fontId="31" fillId="0" borderId="0" xfId="205" applyNumberFormat="1" applyFont="1" applyBorder="1" applyAlignment="1">
      <alignment/>
      <protection/>
    </xf>
    <xf numFmtId="0" fontId="91" fillId="0" borderId="0" xfId="205" applyFont="1">
      <alignment/>
      <protection/>
    </xf>
    <xf numFmtId="0" fontId="18" fillId="0" borderId="0" xfId="205" applyFont="1">
      <alignment/>
      <protection/>
    </xf>
    <xf numFmtId="0" fontId="30" fillId="0" borderId="0" xfId="205" applyFont="1">
      <alignment/>
      <protection/>
    </xf>
    <xf numFmtId="0" fontId="15" fillId="0" borderId="0" xfId="205" applyFont="1">
      <alignment/>
      <protection/>
    </xf>
    <xf numFmtId="49" fontId="15" fillId="0" borderId="0" xfId="205" applyNumberFormat="1" applyFont="1">
      <alignment/>
      <protection/>
    </xf>
    <xf numFmtId="0" fontId="84" fillId="0" borderId="0" xfId="205" applyFont="1">
      <alignment/>
      <protection/>
    </xf>
    <xf numFmtId="49" fontId="20" fillId="0" borderId="0" xfId="205" applyNumberFormat="1" applyFont="1" applyBorder="1" applyAlignment="1">
      <alignment/>
      <protection/>
    </xf>
    <xf numFmtId="49" fontId="29" fillId="0" borderId="0" xfId="205" applyNumberFormat="1" applyFont="1" applyAlignment="1">
      <alignment horizontal="center"/>
      <protection/>
    </xf>
    <xf numFmtId="3" fontId="21" fillId="47" borderId="22" xfId="205" applyNumberFormat="1" applyFont="1" applyFill="1" applyBorder="1" applyAlignment="1">
      <alignment horizontal="center"/>
      <protection/>
    </xf>
    <xf numFmtId="49" fontId="7" fillId="0" borderId="22" xfId="205" applyNumberFormat="1" applyFont="1" applyBorder="1" applyAlignment="1">
      <alignment/>
      <protection/>
    </xf>
    <xf numFmtId="49" fontId="29" fillId="0" borderId="0" xfId="205" applyNumberFormat="1" applyFill="1">
      <alignment/>
      <protection/>
    </xf>
    <xf numFmtId="49" fontId="29" fillId="0" borderId="0" xfId="205" applyNumberFormat="1" applyFill="1" applyAlignment="1">
      <alignment vertical="center" wrapText="1"/>
      <protection/>
    </xf>
    <xf numFmtId="49" fontId="29" fillId="0" borderId="0" xfId="205" applyNumberFormat="1" applyAlignment="1">
      <alignment vertical="center"/>
      <protection/>
    </xf>
    <xf numFmtId="3" fontId="7" fillId="44" borderId="20" xfId="205" applyNumberFormat="1" applyFont="1" applyFill="1" applyBorder="1" applyAlignment="1">
      <alignment horizontal="center" vertical="center"/>
      <protection/>
    </xf>
    <xf numFmtId="3" fontId="29" fillId="0" borderId="20" xfId="205" applyNumberFormat="1" applyFont="1" applyBorder="1" applyAlignment="1">
      <alignment horizontal="center" vertical="center"/>
      <protection/>
    </xf>
    <xf numFmtId="0" fontId="7" fillId="0" borderId="20" xfId="205" applyFont="1" applyBorder="1" applyAlignment="1">
      <alignment horizontal="center" vertical="center"/>
      <protection/>
    </xf>
    <xf numFmtId="3" fontId="7" fillId="0" borderId="20" xfId="205" applyNumberFormat="1" applyFont="1" applyFill="1" applyBorder="1" applyAlignment="1">
      <alignment horizontal="center" vertical="center"/>
      <protection/>
    </xf>
    <xf numFmtId="3" fontId="29" fillId="0" borderId="20" xfId="205" applyNumberFormat="1" applyFont="1" applyFill="1" applyBorder="1" applyAlignment="1">
      <alignment horizontal="center" vertical="center"/>
      <protection/>
    </xf>
    <xf numFmtId="49" fontId="29" fillId="0" borderId="0" xfId="205" applyNumberFormat="1" applyAlignment="1">
      <alignment horizontal="center"/>
      <protection/>
    </xf>
    <xf numFmtId="49" fontId="75" fillId="0" borderId="0" xfId="205" applyNumberFormat="1" applyFont="1" applyAlignment="1">
      <alignment horizontal="left"/>
      <protection/>
    </xf>
    <xf numFmtId="49" fontId="34" fillId="0" borderId="0" xfId="205" applyNumberFormat="1" applyFont="1" applyAlignment="1">
      <alignment/>
      <protection/>
    </xf>
    <xf numFmtId="49" fontId="5" fillId="47" borderId="0" xfId="205" applyNumberFormat="1" applyFont="1" applyFill="1" applyBorder="1" applyAlignment="1">
      <alignment/>
      <protection/>
    </xf>
    <xf numFmtId="49" fontId="5" fillId="0" borderId="0" xfId="205" applyNumberFormat="1" applyFont="1" applyAlignment="1">
      <alignment/>
      <protection/>
    </xf>
    <xf numFmtId="49" fontId="5" fillId="0" borderId="0" xfId="205" applyNumberFormat="1" applyFont="1" applyBorder="1" applyAlignment="1">
      <alignment/>
      <protection/>
    </xf>
    <xf numFmtId="49" fontId="8" fillId="0" borderId="22" xfId="205" applyNumberFormat="1" applyFont="1" applyBorder="1" applyAlignment="1">
      <alignment/>
      <protection/>
    </xf>
    <xf numFmtId="3" fontId="21" fillId="0" borderId="20" xfId="205" applyNumberFormat="1" applyFont="1" applyBorder="1" applyAlignment="1">
      <alignment horizontal="center" vertical="center"/>
      <protection/>
    </xf>
    <xf numFmtId="49" fontId="29" fillId="47" borderId="0" xfId="205" applyNumberFormat="1" applyFont="1" applyFill="1" applyAlignment="1">
      <alignment vertical="center"/>
      <protection/>
    </xf>
    <xf numFmtId="3" fontId="29" fillId="47" borderId="20" xfId="205" applyNumberFormat="1" applyFont="1" applyFill="1" applyBorder="1" applyAlignment="1">
      <alignment horizontal="center" vertical="center"/>
      <protection/>
    </xf>
    <xf numFmtId="3" fontId="94" fillId="0" borderId="20" xfId="205" applyNumberFormat="1" applyFont="1" applyBorder="1" applyAlignment="1">
      <alignment horizontal="center" vertical="center"/>
      <protection/>
    </xf>
    <xf numFmtId="0" fontId="7" fillId="0" borderId="19" xfId="205" applyFont="1" applyFill="1" applyBorder="1" applyAlignment="1">
      <alignment horizontal="center" vertical="center"/>
      <protection/>
    </xf>
    <xf numFmtId="49" fontId="8" fillId="0" borderId="19" xfId="202" applyNumberFormat="1" applyFont="1" applyFill="1" applyBorder="1" applyAlignment="1">
      <alignment horizontal="left" vertical="center"/>
      <protection/>
    </xf>
    <xf numFmtId="3" fontId="7" fillId="0" borderId="19" xfId="205" applyNumberFormat="1" applyFont="1" applyFill="1" applyBorder="1" applyAlignment="1">
      <alignment horizontal="center" vertical="center"/>
      <protection/>
    </xf>
    <xf numFmtId="3" fontId="21" fillId="0" borderId="19" xfId="205" applyNumberFormat="1" applyFont="1" applyFill="1" applyBorder="1" applyAlignment="1">
      <alignment horizontal="center" vertical="center"/>
      <protection/>
    </xf>
    <xf numFmtId="3" fontId="29" fillId="0" borderId="19" xfId="205" applyNumberFormat="1" applyFont="1" applyFill="1" applyBorder="1" applyAlignment="1">
      <alignment vertical="center"/>
      <protection/>
    </xf>
    <xf numFmtId="3" fontId="95" fillId="0" borderId="19" xfId="205" applyNumberFormat="1" applyFont="1" applyFill="1" applyBorder="1" applyAlignment="1">
      <alignment vertical="center"/>
      <protection/>
    </xf>
    <xf numFmtId="49" fontId="34" fillId="0" borderId="0" xfId="205" applyNumberFormat="1" applyFont="1" applyBorder="1" applyAlignment="1">
      <alignment/>
      <protection/>
    </xf>
    <xf numFmtId="49" fontId="31" fillId="0" borderId="0" xfId="205" applyNumberFormat="1" applyFont="1" applyBorder="1" applyAlignment="1">
      <alignment horizontal="center"/>
      <protection/>
    </xf>
    <xf numFmtId="49" fontId="31" fillId="0" borderId="0" xfId="205" applyNumberFormat="1" applyFont="1" applyAlignment="1">
      <alignment/>
      <protection/>
    </xf>
    <xf numFmtId="0" fontId="7" fillId="47" borderId="0" xfId="205" applyFont="1" applyFill="1" applyBorder="1" applyAlignment="1">
      <alignment/>
      <protection/>
    </xf>
    <xf numFmtId="49" fontId="96" fillId="0" borderId="0" xfId="205" applyNumberFormat="1" applyFont="1">
      <alignment/>
      <protection/>
    </xf>
    <xf numFmtId="49" fontId="97" fillId="0" borderId="0" xfId="205" applyNumberFormat="1" applyFont="1">
      <alignment/>
      <protection/>
    </xf>
    <xf numFmtId="49" fontId="98" fillId="0" borderId="0" xfId="205" applyNumberFormat="1" applyFont="1" applyAlignment="1">
      <alignment horizontal="center"/>
      <protection/>
    </xf>
    <xf numFmtId="49" fontId="27" fillId="47" borderId="0" xfId="202" applyNumberFormat="1" applyFont="1" applyFill="1" applyAlignment="1">
      <alignment/>
      <protection/>
    </xf>
    <xf numFmtId="49" fontId="83" fillId="0" borderId="0" xfId="205" applyNumberFormat="1" applyFont="1">
      <alignment/>
      <protection/>
    </xf>
    <xf numFmtId="49" fontId="34" fillId="0" borderId="0" xfId="205" applyNumberFormat="1" applyFont="1" applyBorder="1" applyAlignment="1">
      <alignment wrapText="1"/>
      <protection/>
    </xf>
    <xf numFmtId="49" fontId="86" fillId="0" borderId="0" xfId="205" applyNumberFormat="1" applyFont="1">
      <alignment/>
      <protection/>
    </xf>
    <xf numFmtId="49" fontId="81" fillId="0" borderId="0" xfId="205" applyNumberFormat="1" applyFont="1">
      <alignment/>
      <protection/>
    </xf>
    <xf numFmtId="49" fontId="16" fillId="0" borderId="0" xfId="205" applyNumberFormat="1" applyFont="1" applyFill="1" applyAlignment="1">
      <alignment wrapText="1"/>
      <protection/>
    </xf>
    <xf numFmtId="49" fontId="0" fillId="0" borderId="0" xfId="205" applyNumberFormat="1" applyFont="1" applyFill="1" applyBorder="1" applyAlignment="1">
      <alignment/>
      <protection/>
    </xf>
    <xf numFmtId="49" fontId="5" fillId="0" borderId="0" xfId="205" applyNumberFormat="1" applyFont="1" applyFill="1" applyBorder="1" applyAlignment="1">
      <alignment/>
      <protection/>
    </xf>
    <xf numFmtId="49" fontId="99" fillId="0" borderId="0" xfId="205" applyNumberFormat="1" applyFont="1" applyFill="1">
      <alignment/>
      <protection/>
    </xf>
    <xf numFmtId="49" fontId="29" fillId="0" borderId="0" xfId="205" applyNumberFormat="1" applyFont="1" applyFill="1" applyAlignment="1">
      <alignment horizontal="center"/>
      <protection/>
    </xf>
    <xf numFmtId="49" fontId="21" fillId="0" borderId="0" xfId="205" applyNumberFormat="1" applyFont="1" applyFill="1" applyBorder="1" applyAlignment="1">
      <alignment/>
      <protection/>
    </xf>
    <xf numFmtId="49" fontId="8" fillId="0" borderId="0" xfId="205" applyNumberFormat="1" applyFont="1" applyFill="1" applyBorder="1" applyAlignment="1">
      <alignment/>
      <protection/>
    </xf>
    <xf numFmtId="49" fontId="85" fillId="0" borderId="0" xfId="205" applyNumberFormat="1" applyFont="1" applyFill="1">
      <alignment/>
      <protection/>
    </xf>
    <xf numFmtId="49" fontId="85" fillId="0" borderId="0" xfId="205" applyNumberFormat="1" applyFont="1" applyFill="1" applyAlignment="1">
      <alignment/>
      <protection/>
    </xf>
    <xf numFmtId="49" fontId="21" fillId="0" borderId="27" xfId="205" applyNumberFormat="1" applyFont="1" applyFill="1" applyBorder="1" applyAlignment="1">
      <alignment horizontal="center" vertical="center"/>
      <protection/>
    </xf>
    <xf numFmtId="3" fontId="8" fillId="44" borderId="27" xfId="205" applyNumberFormat="1" applyFont="1" applyFill="1" applyBorder="1" applyAlignment="1">
      <alignment horizontal="center" vertical="center"/>
      <protection/>
    </xf>
    <xf numFmtId="3" fontId="8" fillId="44" borderId="23" xfId="205" applyNumberFormat="1" applyFont="1" applyFill="1" applyBorder="1" applyAlignment="1">
      <alignment horizontal="center" vertical="center"/>
      <protection/>
    </xf>
    <xf numFmtId="49" fontId="5" fillId="0" borderId="0" xfId="205" applyNumberFormat="1" applyFont="1" applyAlignment="1">
      <alignment horizontal="center"/>
      <protection/>
    </xf>
    <xf numFmtId="49" fontId="27" fillId="0" borderId="0" xfId="205" applyNumberFormat="1" applyFont="1">
      <alignment/>
      <protection/>
    </xf>
    <xf numFmtId="49" fontId="5" fillId="0" borderId="0" xfId="205" applyNumberFormat="1" applyFont="1">
      <alignment/>
      <protection/>
    </xf>
    <xf numFmtId="49" fontId="31" fillId="0" borderId="0" xfId="205" applyNumberFormat="1" applyFont="1">
      <alignment/>
      <protection/>
    </xf>
    <xf numFmtId="3" fontId="5" fillId="47" borderId="0" xfId="205" applyNumberFormat="1" applyFont="1" applyFill="1" applyBorder="1" applyAlignment="1">
      <alignment/>
      <protection/>
    </xf>
    <xf numFmtId="0" fontId="5" fillId="0" borderId="0" xfId="205" applyFont="1">
      <alignment/>
      <protection/>
    </xf>
    <xf numFmtId="0" fontId="6" fillId="0" borderId="0" xfId="205" applyFont="1" applyBorder="1" applyAlignment="1">
      <alignment horizontal="left"/>
      <protection/>
    </xf>
    <xf numFmtId="3" fontId="0" fillId="0" borderId="0" xfId="205" applyNumberFormat="1" applyFont="1" applyAlignment="1">
      <alignment horizontal="left"/>
      <protection/>
    </xf>
    <xf numFmtId="0" fontId="15" fillId="0" borderId="0" xfId="205" applyFont="1" applyBorder="1" applyAlignment="1">
      <alignment/>
      <protection/>
    </xf>
    <xf numFmtId="0" fontId="9" fillId="0" borderId="20" xfId="205" applyFont="1" applyFill="1" applyBorder="1" applyAlignment="1">
      <alignment horizontal="center" vertical="center" wrapText="1"/>
      <protection/>
    </xf>
    <xf numFmtId="0" fontId="5" fillId="0" borderId="0" xfId="205" applyFont="1" applyFill="1" applyBorder="1">
      <alignment/>
      <protection/>
    </xf>
    <xf numFmtId="0" fontId="5" fillId="0" borderId="0" xfId="205" applyFont="1" applyFill="1">
      <alignment/>
      <protection/>
    </xf>
    <xf numFmtId="3" fontId="20" fillId="0" borderId="20" xfId="205" applyNumberFormat="1" applyFont="1" applyBorder="1" applyAlignment="1">
      <alignment horizontal="center" vertical="center"/>
      <protection/>
    </xf>
    <xf numFmtId="0" fontId="0" fillId="0" borderId="0" xfId="205" applyFont="1" applyAlignment="1">
      <alignment horizontal="center" vertical="center"/>
      <protection/>
    </xf>
    <xf numFmtId="3" fontId="6" fillId="44" borderId="20" xfId="205" applyNumberFormat="1" applyFont="1" applyFill="1" applyBorder="1" applyAlignment="1">
      <alignment horizontal="center" vertical="center"/>
      <protection/>
    </xf>
    <xf numFmtId="0" fontId="5" fillId="0" borderId="0" xfId="205" applyFont="1" applyAlignment="1">
      <alignment vertical="center"/>
      <protection/>
    </xf>
    <xf numFmtId="9" fontId="5" fillId="0" borderId="0" xfId="214" applyFont="1" applyAlignment="1">
      <alignment vertical="center"/>
    </xf>
    <xf numFmtId="0" fontId="5" fillId="0" borderId="0" xfId="205" applyFont="1" applyAlignment="1">
      <alignment horizontal="center"/>
      <protection/>
    </xf>
    <xf numFmtId="0" fontId="27" fillId="0" borderId="0" xfId="205" applyFont="1">
      <alignment/>
      <protection/>
    </xf>
    <xf numFmtId="0" fontId="75" fillId="0" borderId="0" xfId="205" applyFont="1" applyAlignment="1">
      <alignment horizontal="center"/>
      <protection/>
    </xf>
    <xf numFmtId="49" fontId="55" fillId="0" borderId="0" xfId="205" applyNumberFormat="1" applyFont="1">
      <alignment/>
      <protection/>
    </xf>
    <xf numFmtId="49" fontId="100" fillId="0" borderId="0" xfId="205" applyNumberFormat="1" applyFont="1" applyBorder="1" applyAlignment="1">
      <alignment wrapText="1"/>
      <protection/>
    </xf>
    <xf numFmtId="0" fontId="34" fillId="0" borderId="0" xfId="205"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4" fillId="47" borderId="28" xfId="0" applyNumberFormat="1" applyFont="1" applyFill="1" applyBorder="1" applyAlignment="1">
      <alignment/>
    </xf>
    <xf numFmtId="3" fontId="6" fillId="47" borderId="25" xfId="201"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6" fillId="47" borderId="28" xfId="201"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6" fillId="47" borderId="29" xfId="201"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1" fillId="47" borderId="20" xfId="0" applyNumberFormat="1" applyFont="1" applyFill="1" applyBorder="1" applyAlignment="1">
      <alignment/>
    </xf>
    <xf numFmtId="3" fontId="31" fillId="47" borderId="20" xfId="201"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3" fontId="34" fillId="47" borderId="20" xfId="201"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49" fontId="55" fillId="47" borderId="20" xfId="0" applyNumberFormat="1" applyFont="1" applyFill="1" applyBorder="1" applyAlignment="1">
      <alignment/>
    </xf>
    <xf numFmtId="3" fontId="55" fillId="47" borderId="20" xfId="201" applyNumberFormat="1" applyFont="1" applyFill="1" applyBorder="1" applyAlignment="1" applyProtection="1">
      <alignment horizontal="center" vertical="center"/>
      <protection/>
    </xf>
    <xf numFmtId="10" fontId="31" fillId="0" borderId="20" xfId="164" applyNumberFormat="1" applyFont="1" applyFill="1" applyBorder="1" applyAlignment="1">
      <alignment horizontal="center" vertical="center"/>
      <protection/>
    </xf>
    <xf numFmtId="10" fontId="55" fillId="0" borderId="20" xfId="164" applyNumberFormat="1" applyFont="1" applyFill="1" applyBorder="1" applyAlignment="1">
      <alignment horizontal="center" vertical="center"/>
      <protection/>
    </xf>
    <xf numFmtId="49" fontId="0" fillId="47" borderId="20" xfId="0" applyNumberFormat="1" applyFill="1" applyBorder="1" applyAlignment="1">
      <alignment/>
    </xf>
    <xf numFmtId="49" fontId="22" fillId="47" borderId="20" xfId="0" applyNumberFormat="1" applyFont="1" applyFill="1" applyBorder="1" applyAlignment="1">
      <alignment/>
    </xf>
    <xf numFmtId="49" fontId="27" fillId="47" borderId="34" xfId="0" applyNumberFormat="1" applyFont="1" applyFill="1" applyBorder="1" applyAlignment="1">
      <alignment/>
    </xf>
    <xf numFmtId="49" fontId="27" fillId="47" borderId="32" xfId="0" applyNumberFormat="1" applyFont="1" applyFill="1" applyBorder="1" applyAlignment="1">
      <alignment/>
    </xf>
    <xf numFmtId="49" fontId="60" fillId="47" borderId="20" xfId="0" applyNumberFormat="1" applyFont="1" applyFill="1" applyBorder="1" applyAlignment="1">
      <alignment/>
    </xf>
    <xf numFmtId="10" fontId="60" fillId="0" borderId="20" xfId="164" applyNumberFormat="1" applyFont="1" applyFill="1" applyBorder="1" applyAlignment="1">
      <alignment horizontal="center" vertical="center"/>
      <protection/>
    </xf>
    <xf numFmtId="3" fontId="60" fillId="47" borderId="20" xfId="201" applyNumberFormat="1" applyFont="1" applyFill="1" applyBorder="1" applyAlignment="1" applyProtection="1">
      <alignment horizontal="center" vertical="center"/>
      <protection/>
    </xf>
    <xf numFmtId="49" fontId="103" fillId="47" borderId="20" xfId="0" applyNumberFormat="1" applyFont="1" applyFill="1" applyBorder="1" applyAlignment="1">
      <alignment/>
    </xf>
    <xf numFmtId="49" fontId="60" fillId="47" borderId="35" xfId="0" applyNumberFormat="1" applyFont="1" applyFill="1" applyBorder="1" applyAlignment="1">
      <alignment/>
    </xf>
    <xf numFmtId="3" fontId="60" fillId="47" borderId="19" xfId="201" applyNumberFormat="1" applyFont="1" applyFill="1" applyBorder="1" applyAlignment="1" applyProtection="1">
      <alignment horizontal="center" vertical="center"/>
      <protection/>
    </xf>
    <xf numFmtId="10" fontId="60" fillId="0" borderId="36" xfId="164" applyNumberFormat="1" applyFont="1" applyFill="1" applyBorder="1" applyAlignment="1">
      <alignment horizontal="center" vertical="center"/>
      <protection/>
    </xf>
    <xf numFmtId="49" fontId="0" fillId="47" borderId="27" xfId="0" applyNumberFormat="1" applyFont="1" applyFill="1" applyBorder="1" applyAlignment="1">
      <alignment/>
    </xf>
    <xf numFmtId="3" fontId="6" fillId="47" borderId="22" xfId="201" applyNumberFormat="1" applyFont="1" applyFill="1" applyBorder="1" applyAlignment="1" applyProtection="1">
      <alignment horizontal="center" vertical="center"/>
      <protection/>
    </xf>
    <xf numFmtId="3" fontId="6" fillId="47" borderId="37" xfId="201" applyNumberFormat="1" applyFont="1" applyFill="1" applyBorder="1" applyAlignment="1" applyProtection="1">
      <alignment horizontal="center" vertical="center"/>
      <protection/>
    </xf>
    <xf numFmtId="49" fontId="38" fillId="47" borderId="20" xfId="0" applyNumberFormat="1" applyFont="1" applyFill="1" applyBorder="1" applyAlignment="1">
      <alignment/>
    </xf>
    <xf numFmtId="10" fontId="5" fillId="0" borderId="20" xfId="164" applyNumberFormat="1" applyFont="1" applyFill="1" applyBorder="1" applyAlignment="1">
      <alignment horizontal="right" vertical="center"/>
      <protection/>
    </xf>
    <xf numFmtId="49" fontId="6" fillId="0" borderId="0" xfId="0" applyNumberFormat="1" applyFont="1" applyFill="1" applyBorder="1" applyAlignment="1">
      <alignment/>
    </xf>
    <xf numFmtId="49" fontId="104" fillId="0" borderId="0" xfId="0" applyNumberFormat="1" applyFont="1" applyFill="1" applyBorder="1" applyAlignment="1">
      <alignment/>
    </xf>
    <xf numFmtId="49" fontId="105" fillId="0" borderId="0" xfId="0" applyNumberFormat="1" applyFont="1" applyFill="1" applyBorder="1" applyAlignment="1">
      <alignment/>
    </xf>
    <xf numFmtId="10" fontId="0" fillId="0" borderId="20" xfId="164" applyNumberFormat="1" applyFont="1" applyFill="1" applyBorder="1" applyAlignment="1">
      <alignment horizontal="right" vertical="center"/>
      <protection/>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31"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6" fillId="0" borderId="20" xfId="0" applyNumberFormat="1" applyFont="1" applyFill="1" applyBorder="1" applyAlignment="1" applyProtection="1">
      <alignment horizontal="center" vertical="center" wrapText="1"/>
      <protection/>
    </xf>
    <xf numFmtId="49" fontId="6" fillId="0" borderId="20" xfId="0" applyNumberFormat="1" applyFont="1" applyFill="1" applyBorder="1" applyAlignment="1">
      <alignment horizontal="center" vertical="center" wrapText="1"/>
    </xf>
    <xf numFmtId="49" fontId="0" fillId="0" borderId="0" xfId="0" applyNumberFormat="1" applyFont="1" applyFill="1" applyAlignment="1">
      <alignment/>
    </xf>
    <xf numFmtId="49" fontId="17" fillId="0" borderId="0" xfId="0" applyNumberFormat="1" applyFont="1" applyFill="1" applyAlignment="1">
      <alignment/>
    </xf>
    <xf numFmtId="49" fontId="20" fillId="0" borderId="0" xfId="0" applyNumberFormat="1" applyFont="1" applyFill="1" applyAlignment="1">
      <alignment/>
    </xf>
    <xf numFmtId="49" fontId="0" fillId="0" borderId="0" xfId="0" applyNumberFormat="1" applyFont="1" applyFill="1" applyAlignment="1">
      <alignment/>
    </xf>
    <xf numFmtId="49" fontId="33" fillId="0" borderId="20" xfId="0" applyNumberFormat="1" applyFont="1" applyFill="1" applyBorder="1" applyAlignment="1" applyProtection="1">
      <alignment horizontal="center" vertical="center"/>
      <protection/>
    </xf>
    <xf numFmtId="3" fontId="7" fillId="0" borderId="20" xfId="201" applyNumberFormat="1" applyFont="1" applyFill="1" applyBorder="1" applyAlignment="1" applyProtection="1">
      <alignment horizontal="center" vertical="center"/>
      <protection/>
    </xf>
    <xf numFmtId="49" fontId="4"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0" fillId="0" borderId="0" xfId="0" applyNumberFormat="1" applyFont="1" applyFill="1" applyAlignment="1">
      <alignment/>
    </xf>
    <xf numFmtId="0" fontId="31" fillId="0" borderId="0" xfId="0" applyNumberFormat="1" applyFont="1" applyFill="1" applyAlignment="1">
      <alignment/>
    </xf>
    <xf numFmtId="0" fontId="31" fillId="0" borderId="0" xfId="0" applyNumberFormat="1" applyFont="1" applyFill="1" applyAlignment="1">
      <alignment/>
    </xf>
    <xf numFmtId="0" fontId="27" fillId="0" borderId="0" xfId="0" applyNumberFormat="1" applyFont="1" applyFill="1" applyBorder="1" applyAlignment="1">
      <alignment horizontal="center" wrapText="1"/>
    </xf>
    <xf numFmtId="0" fontId="31" fillId="0" borderId="0" xfId="0" applyNumberFormat="1" applyFont="1" applyFill="1" applyAlignment="1">
      <alignment wrapText="1"/>
    </xf>
    <xf numFmtId="0" fontId="31" fillId="0" borderId="0" xfId="0" applyNumberFormat="1" applyFont="1" applyFill="1" applyBorder="1" applyAlignment="1">
      <alignment horizontal="center" wrapText="1"/>
    </xf>
    <xf numFmtId="0" fontId="0" fillId="0" borderId="0" xfId="0" applyNumberFormat="1" applyFont="1" applyFill="1" applyAlignment="1">
      <alignment/>
    </xf>
    <xf numFmtId="0" fontId="27" fillId="0" borderId="0" xfId="0" applyNumberFormat="1" applyFont="1" applyFill="1" applyBorder="1" applyAlignment="1">
      <alignment/>
    </xf>
    <xf numFmtId="0" fontId="27" fillId="0" borderId="0" xfId="0" applyNumberFormat="1" applyFont="1" applyFill="1" applyAlignment="1">
      <alignment/>
    </xf>
    <xf numFmtId="49" fontId="0" fillId="0" borderId="0" xfId="0" applyNumberFormat="1" applyFill="1" applyBorder="1" applyAlignment="1">
      <alignment/>
    </xf>
    <xf numFmtId="0" fontId="0" fillId="0" borderId="0" xfId="0" applyNumberFormat="1" applyFont="1" applyFill="1" applyAlignment="1">
      <alignment/>
    </xf>
    <xf numFmtId="0" fontId="9" fillId="0" borderId="0" xfId="0" applyNumberFormat="1" applyFont="1" applyFill="1" applyAlignment="1">
      <alignment/>
    </xf>
    <xf numFmtId="0" fontId="0" fillId="0" borderId="0" xfId="0" applyNumberFormat="1" applyFont="1" applyFill="1" applyAlignment="1">
      <alignment/>
    </xf>
    <xf numFmtId="0" fontId="6" fillId="0" borderId="0" xfId="0" applyNumberFormat="1" applyFont="1" applyFill="1" applyAlignment="1">
      <alignment wrapText="1"/>
    </xf>
    <xf numFmtId="0" fontId="22" fillId="49" borderId="20" xfId="0" applyFont="1" applyFill="1" applyBorder="1" applyAlignment="1">
      <alignment/>
    </xf>
    <xf numFmtId="0" fontId="0" fillId="49" borderId="38" xfId="0" applyFill="1" applyBorder="1" applyAlignment="1">
      <alignment/>
    </xf>
    <xf numFmtId="3" fontId="69" fillId="0" borderId="20" xfId="201"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20" fillId="0" borderId="0" xfId="0" applyNumberFormat="1" applyFont="1" applyFill="1" applyBorder="1" applyAlignment="1">
      <alignment horizontal="center"/>
    </xf>
    <xf numFmtId="49" fontId="20" fillId="0" borderId="0" xfId="0" applyNumberFormat="1" applyFont="1" applyFill="1" applyBorder="1" applyAlignment="1">
      <alignment/>
    </xf>
    <xf numFmtId="49" fontId="0" fillId="0" borderId="20" xfId="0" applyNumberFormat="1" applyFont="1" applyFill="1" applyBorder="1" applyAlignment="1" applyProtection="1">
      <alignment horizontal="center" vertical="center" wrapText="1"/>
      <protection/>
    </xf>
    <xf numFmtId="49" fontId="0" fillId="0" borderId="20" xfId="0" applyNumberFormat="1" applyFont="1" applyFill="1" applyBorder="1" applyAlignment="1">
      <alignment horizontal="center" vertical="center" wrapText="1"/>
    </xf>
    <xf numFmtId="3" fontId="0" fillId="0" borderId="20" xfId="201" applyNumberFormat="1" applyFont="1" applyFill="1" applyBorder="1" applyAlignment="1" applyProtection="1">
      <alignment horizontal="center" vertical="center"/>
      <protection/>
    </xf>
    <xf numFmtId="49" fontId="0" fillId="0" borderId="39" xfId="0" applyNumberFormat="1" applyFont="1" applyFill="1" applyBorder="1" applyAlignment="1" applyProtection="1">
      <alignment horizontal="center" vertical="center"/>
      <protection/>
    </xf>
    <xf numFmtId="49" fontId="0" fillId="0" borderId="20" xfId="201" applyNumberFormat="1" applyFont="1" applyFill="1" applyBorder="1" applyAlignment="1">
      <alignment vertical="center"/>
      <protection/>
    </xf>
    <xf numFmtId="0" fontId="0" fillId="0" borderId="0" xfId="0" applyNumberFormat="1" applyFont="1" applyFill="1" applyBorder="1" applyAlignment="1">
      <alignment horizontal="center" wrapText="1"/>
    </xf>
    <xf numFmtId="0" fontId="5" fillId="0" borderId="0" xfId="0" applyNumberFormat="1" applyFont="1" applyFill="1" applyBorder="1" applyAlignment="1">
      <alignment/>
    </xf>
    <xf numFmtId="0" fontId="5" fillId="0" borderId="0" xfId="0" applyNumberFormat="1" applyFont="1" applyFill="1" applyBorder="1" applyAlignment="1">
      <alignment horizontal="center" wrapText="1"/>
    </xf>
    <xf numFmtId="49" fontId="22" fillId="0" borderId="0" xfId="0" applyNumberFormat="1" applyFont="1" applyFill="1" applyAlignment="1">
      <alignment/>
    </xf>
    <xf numFmtId="49" fontId="69" fillId="0" borderId="0" xfId="0" applyNumberFormat="1" applyFont="1" applyFill="1" applyAlignment="1">
      <alignment/>
    </xf>
    <xf numFmtId="0" fontId="55" fillId="0" borderId="0" xfId="0" applyNumberFormat="1" applyFont="1" applyFill="1" applyAlignment="1">
      <alignment/>
    </xf>
    <xf numFmtId="0" fontId="55" fillId="0" borderId="0" xfId="0" applyNumberFormat="1" applyFont="1" applyFill="1" applyAlignment="1">
      <alignment wrapText="1"/>
    </xf>
    <xf numFmtId="49" fontId="55" fillId="0" borderId="0" xfId="0" applyNumberFormat="1" applyFont="1" applyFill="1" applyAlignment="1">
      <alignment/>
    </xf>
    <xf numFmtId="49" fontId="35" fillId="0" borderId="0" xfId="0" applyNumberFormat="1" applyFont="1" applyFill="1" applyAlignment="1">
      <alignment/>
    </xf>
    <xf numFmtId="49" fontId="22" fillId="0" borderId="0" xfId="0" applyNumberFormat="1" applyFont="1" applyFill="1" applyAlignment="1">
      <alignment/>
    </xf>
    <xf numFmtId="0" fontId="22" fillId="0" borderId="0" xfId="0" applyNumberFormat="1" applyFont="1" applyFill="1" applyBorder="1" applyAlignment="1">
      <alignment horizontal="center" wrapText="1"/>
    </xf>
    <xf numFmtId="0" fontId="69" fillId="0" borderId="0" xfId="0" applyNumberFormat="1" applyFont="1" applyFill="1" applyBorder="1" applyAlignment="1">
      <alignment horizontal="center" wrapText="1"/>
    </xf>
    <xf numFmtId="0" fontId="55" fillId="0" borderId="0" xfId="0" applyNumberFormat="1" applyFont="1" applyFill="1" applyAlignment="1">
      <alignment/>
    </xf>
    <xf numFmtId="49" fontId="69" fillId="0" borderId="0" xfId="0" applyNumberFormat="1" applyFont="1" applyFill="1" applyBorder="1" applyAlignment="1">
      <alignment/>
    </xf>
    <xf numFmtId="49" fontId="127" fillId="0" borderId="0" xfId="0" applyNumberFormat="1" applyFont="1" applyFill="1" applyBorder="1" applyAlignment="1">
      <alignment/>
    </xf>
    <xf numFmtId="0" fontId="128" fillId="0" borderId="0" xfId="0" applyNumberFormat="1" applyFont="1" applyFill="1" applyAlignment="1">
      <alignment/>
    </xf>
    <xf numFmtId="49" fontId="128" fillId="0" borderId="0" xfId="0" applyNumberFormat="1" applyFont="1" applyFill="1" applyAlignment="1">
      <alignment/>
    </xf>
    <xf numFmtId="49" fontId="19" fillId="0" borderId="0" xfId="0" applyNumberFormat="1" applyFont="1" applyFill="1" applyAlignment="1">
      <alignment/>
    </xf>
    <xf numFmtId="3" fontId="129" fillId="0" borderId="20" xfId="201" applyNumberFormat="1" applyFont="1" applyFill="1" applyBorder="1" applyAlignment="1" applyProtection="1">
      <alignment horizontal="center" vertical="center"/>
      <protection/>
    </xf>
    <xf numFmtId="49" fontId="6" fillId="0" borderId="20" xfId="201" applyNumberFormat="1" applyFont="1" applyFill="1" applyBorder="1" applyAlignment="1">
      <alignment vertical="center" wrapText="1"/>
      <protection/>
    </xf>
    <xf numFmtId="9" fontId="0" fillId="0" borderId="40" xfId="164" applyNumberFormat="1" applyFont="1" applyFill="1" applyBorder="1" applyAlignment="1">
      <alignment horizontal="right" vertical="center"/>
      <protection/>
    </xf>
    <xf numFmtId="194" fontId="108" fillId="0" borderId="20" xfId="105" applyNumberFormat="1" applyFont="1" applyBorder="1" applyAlignment="1">
      <alignment/>
    </xf>
    <xf numFmtId="0" fontId="6" fillId="0" borderId="20" xfId="158" applyFont="1" applyFill="1" applyBorder="1">
      <alignment/>
      <protection/>
    </xf>
    <xf numFmtId="49" fontId="0" fillId="47" borderId="0" xfId="0" applyNumberFormat="1" applyFont="1" applyFill="1" applyAlignment="1">
      <alignment horizontal="center"/>
    </xf>
    <xf numFmtId="1" fontId="0" fillId="0" borderId="0" xfId="0" applyNumberFormat="1" applyFont="1" applyFill="1" applyAlignment="1">
      <alignment/>
    </xf>
    <xf numFmtId="49" fontId="0" fillId="47" borderId="0" xfId="0" applyNumberFormat="1" applyFont="1" applyFill="1" applyAlignment="1">
      <alignment/>
    </xf>
    <xf numFmtId="49" fontId="9" fillId="47" borderId="0" xfId="0" applyNumberFormat="1" applyFont="1" applyFill="1" applyAlignment="1">
      <alignment/>
    </xf>
    <xf numFmtId="49" fontId="27" fillId="47" borderId="0" xfId="0" applyNumberFormat="1" applyFont="1" applyFill="1" applyAlignment="1">
      <alignment/>
    </xf>
    <xf numFmtId="49" fontId="0" fillId="47" borderId="0" xfId="0" applyNumberFormat="1" applyFont="1" applyFill="1" applyAlignment="1">
      <alignment/>
    </xf>
    <xf numFmtId="49" fontId="31" fillId="47" borderId="0" xfId="0" applyNumberFormat="1" applyFont="1" applyFill="1" applyAlignment="1">
      <alignment/>
    </xf>
    <xf numFmtId="1" fontId="31" fillId="47" borderId="0" xfId="0" applyNumberFormat="1" applyFont="1" applyFill="1" applyAlignment="1">
      <alignment/>
    </xf>
    <xf numFmtId="1" fontId="0" fillId="47" borderId="0" xfId="0" applyNumberFormat="1" applyFont="1" applyFill="1" applyAlignment="1">
      <alignment/>
    </xf>
    <xf numFmtId="49" fontId="27" fillId="47" borderId="0" xfId="0" applyNumberFormat="1" applyFont="1" applyFill="1" applyBorder="1" applyAlignment="1">
      <alignment/>
    </xf>
    <xf numFmtId="1" fontId="0" fillId="47" borderId="0" xfId="0" applyNumberFormat="1" applyFont="1" applyFill="1" applyAlignment="1">
      <alignment/>
    </xf>
    <xf numFmtId="49" fontId="5" fillId="47" borderId="0" xfId="0" applyNumberFormat="1" applyFont="1" applyFill="1" applyAlignment="1">
      <alignment/>
    </xf>
    <xf numFmtId="1" fontId="5" fillId="47" borderId="0" xfId="0" applyNumberFormat="1" applyFont="1" applyFill="1" applyAlignment="1">
      <alignment/>
    </xf>
    <xf numFmtId="1" fontId="0" fillId="47" borderId="0" xfId="0" applyNumberFormat="1" applyFont="1" applyFill="1" applyBorder="1" applyAlignment="1">
      <alignment/>
    </xf>
    <xf numFmtId="1" fontId="0" fillId="47" borderId="20" xfId="0" applyNumberFormat="1" applyFont="1" applyFill="1" applyBorder="1" applyAlignment="1">
      <alignment/>
    </xf>
    <xf numFmtId="49" fontId="0" fillId="47" borderId="20" xfId="0" applyNumberFormat="1" applyFont="1" applyFill="1" applyBorder="1" applyAlignment="1">
      <alignment/>
    </xf>
    <xf numFmtId="1" fontId="10" fillId="47" borderId="20" xfId="0" applyNumberFormat="1" applyFont="1" applyFill="1" applyBorder="1" applyAlignment="1" applyProtection="1">
      <alignment horizontal="center" vertical="center"/>
      <protection/>
    </xf>
    <xf numFmtId="49" fontId="10" fillId="47" borderId="20" xfId="0" applyNumberFormat="1" applyFont="1" applyFill="1" applyBorder="1" applyAlignment="1" applyProtection="1">
      <alignment horizontal="center" vertical="center"/>
      <protection/>
    </xf>
    <xf numFmtId="1" fontId="0" fillId="0" borderId="0" xfId="0" applyNumberFormat="1" applyFont="1" applyFill="1" applyBorder="1" applyAlignment="1">
      <alignment vertical="center" wrapText="1"/>
    </xf>
    <xf numFmtId="1" fontId="66" fillId="0" borderId="0" xfId="0" applyNumberFormat="1" applyFont="1" applyFill="1" applyAlignment="1">
      <alignment/>
    </xf>
    <xf numFmtId="49" fontId="66" fillId="0" borderId="0" xfId="0" applyNumberFormat="1" applyFont="1" applyFill="1" applyAlignment="1">
      <alignment/>
    </xf>
    <xf numFmtId="0" fontId="110" fillId="49" borderId="20" xfId="0" applyFont="1" applyFill="1" applyBorder="1" applyAlignment="1">
      <alignment/>
    </xf>
    <xf numFmtId="3" fontId="111" fillId="49" borderId="20" xfId="0" applyNumberFormat="1" applyFont="1" applyFill="1" applyBorder="1" applyAlignment="1">
      <alignment/>
    </xf>
    <xf numFmtId="1" fontId="0" fillId="49" borderId="0" xfId="0" applyNumberFormat="1" applyFont="1" applyFill="1" applyBorder="1" applyAlignment="1">
      <alignment vertical="center" wrapText="1"/>
    </xf>
    <xf numFmtId="1" fontId="0" fillId="49" borderId="0" xfId="0" applyNumberFormat="1" applyFont="1" applyFill="1" applyAlignment="1">
      <alignment/>
    </xf>
    <xf numFmtId="49" fontId="0" fillId="49" borderId="0" xfId="0" applyNumberFormat="1" applyFont="1" applyFill="1" applyAlignment="1">
      <alignment/>
    </xf>
    <xf numFmtId="49" fontId="5" fillId="47" borderId="0" xfId="0" applyNumberFormat="1" applyFont="1" applyFill="1" applyBorder="1" applyAlignment="1">
      <alignment/>
    </xf>
    <xf numFmtId="49" fontId="16" fillId="47" borderId="0" xfId="0" applyNumberFormat="1" applyFont="1" applyFill="1" applyBorder="1" applyAlignment="1">
      <alignment horizontal="center" wrapText="1"/>
    </xf>
    <xf numFmtId="1" fontId="16" fillId="47" borderId="0" xfId="0" applyNumberFormat="1" applyFont="1" applyFill="1" applyBorder="1" applyAlignment="1">
      <alignment horizontal="center" wrapText="1"/>
    </xf>
    <xf numFmtId="1" fontId="4" fillId="47" borderId="0" xfId="0" applyNumberFormat="1" applyFont="1" applyFill="1" applyBorder="1" applyAlignment="1">
      <alignment/>
    </xf>
    <xf numFmtId="49" fontId="4" fillId="47" borderId="0" xfId="0" applyNumberFormat="1" applyFont="1" applyFill="1" applyBorder="1" applyAlignment="1">
      <alignment/>
    </xf>
    <xf numFmtId="1" fontId="0" fillId="47" borderId="0" xfId="0" applyNumberFormat="1" applyFont="1" applyFill="1" applyAlignment="1">
      <alignment/>
    </xf>
    <xf numFmtId="49" fontId="6" fillId="47" borderId="0" xfId="0" applyNumberFormat="1" applyFont="1" applyFill="1" applyAlignment="1">
      <alignment wrapText="1"/>
    </xf>
    <xf numFmtId="1" fontId="6" fillId="47" borderId="0" xfId="0" applyNumberFormat="1" applyFont="1" applyFill="1" applyAlignment="1">
      <alignment wrapText="1"/>
    </xf>
    <xf numFmtId="49" fontId="0" fillId="47" borderId="0" xfId="0" applyNumberFormat="1" applyFill="1" applyAlignment="1">
      <alignment/>
    </xf>
    <xf numFmtId="1" fontId="0" fillId="47" borderId="0" xfId="0" applyNumberFormat="1" applyFill="1" applyAlignment="1">
      <alignment/>
    </xf>
    <xf numFmtId="3" fontId="113" fillId="0" borderId="20" xfId="0" applyNumberFormat="1" applyFont="1" applyFill="1" applyBorder="1" applyAlignment="1" applyProtection="1">
      <alignment horizontal="center" vertical="center"/>
      <protection/>
    </xf>
    <xf numFmtId="1" fontId="114" fillId="0" borderId="0" xfId="0" applyNumberFormat="1" applyFont="1" applyFill="1" applyBorder="1" applyAlignment="1">
      <alignment vertical="center" wrapText="1"/>
    </xf>
    <xf numFmtId="0" fontId="118" fillId="49" borderId="20" xfId="0" applyFont="1" applyFill="1" applyBorder="1" applyAlignment="1">
      <alignment/>
    </xf>
    <xf numFmtId="3" fontId="116" fillId="49" borderId="20" xfId="0" applyNumberFormat="1" applyFont="1" applyFill="1" applyBorder="1" applyAlignment="1">
      <alignment/>
    </xf>
    <xf numFmtId="3" fontId="113" fillId="49" borderId="20" xfId="0" applyNumberFormat="1" applyFont="1" applyFill="1" applyBorder="1" applyAlignment="1" applyProtection="1">
      <alignment horizontal="center" vertical="center"/>
      <protection/>
    </xf>
    <xf numFmtId="3" fontId="114" fillId="49" borderId="20" xfId="0" applyNumberFormat="1" applyFont="1" applyFill="1" applyBorder="1" applyAlignment="1" applyProtection="1">
      <alignment horizontal="center" vertical="center"/>
      <protection/>
    </xf>
    <xf numFmtId="3" fontId="114" fillId="49" borderId="20" xfId="216" applyNumberFormat="1" applyFont="1" applyFill="1" applyBorder="1" applyAlignment="1" applyProtection="1">
      <alignment horizontal="center" vertical="center"/>
      <protection/>
    </xf>
    <xf numFmtId="3" fontId="114" fillId="49" borderId="20" xfId="0" applyNumberFormat="1" applyFont="1" applyFill="1" applyBorder="1" applyAlignment="1">
      <alignment horizontal="center"/>
    </xf>
    <xf numFmtId="3" fontId="113" fillId="49" borderId="20" xfId="0" applyNumberFormat="1" applyFont="1" applyFill="1" applyBorder="1" applyAlignment="1">
      <alignment horizontal="center"/>
    </xf>
    <xf numFmtId="1" fontId="10" fillId="49" borderId="0" xfId="0" applyNumberFormat="1" applyFont="1" applyFill="1" applyBorder="1" applyAlignment="1">
      <alignment vertical="center" wrapText="1"/>
    </xf>
    <xf numFmtId="1" fontId="10" fillId="49" borderId="0" xfId="0" applyNumberFormat="1" applyFont="1" applyFill="1" applyAlignment="1">
      <alignment/>
    </xf>
    <xf numFmtId="49" fontId="27" fillId="47" borderId="0" xfId="0" applyNumberFormat="1" applyFont="1" applyFill="1" applyBorder="1" applyAlignment="1">
      <alignment horizontal="center" wrapText="1"/>
    </xf>
    <xf numFmtId="1" fontId="27" fillId="47" borderId="0" xfId="0" applyNumberFormat="1" applyFont="1" applyFill="1" applyBorder="1" applyAlignment="1">
      <alignment horizontal="center" wrapText="1"/>
    </xf>
    <xf numFmtId="1" fontId="27" fillId="47" borderId="0" xfId="0" applyNumberFormat="1" applyFont="1" applyFill="1" applyBorder="1" applyAlignment="1">
      <alignment/>
    </xf>
    <xf numFmtId="1" fontId="65" fillId="47" borderId="0" xfId="0" applyNumberFormat="1" applyFont="1" applyFill="1" applyBorder="1" applyAlignment="1">
      <alignment/>
    </xf>
    <xf numFmtId="49" fontId="65" fillId="47" borderId="0" xfId="0" applyNumberFormat="1" applyFont="1" applyFill="1" applyBorder="1" applyAlignment="1">
      <alignment/>
    </xf>
    <xf numFmtId="49" fontId="31" fillId="47" borderId="0" xfId="0" applyNumberFormat="1" applyFont="1" applyFill="1" applyAlignment="1">
      <alignment/>
    </xf>
    <xf numFmtId="1" fontId="31" fillId="47" borderId="0" xfId="0" applyNumberFormat="1" applyFont="1" applyFill="1" applyAlignment="1">
      <alignment/>
    </xf>
    <xf numFmtId="49" fontId="31" fillId="47" borderId="0" xfId="0" applyNumberFormat="1" applyFont="1" applyFill="1" applyAlignment="1">
      <alignment wrapText="1"/>
    </xf>
    <xf numFmtId="1" fontId="31" fillId="47" borderId="0" xfId="0" applyNumberFormat="1" applyFont="1" applyFill="1" applyAlignment="1">
      <alignment wrapText="1"/>
    </xf>
    <xf numFmtId="49" fontId="10" fillId="47" borderId="0" xfId="0" applyNumberFormat="1" applyFont="1" applyFill="1" applyAlignment="1">
      <alignment/>
    </xf>
    <xf numFmtId="49" fontId="10" fillId="47" borderId="0" xfId="0" applyNumberFormat="1" applyFont="1" applyFill="1" applyAlignment="1">
      <alignment/>
    </xf>
    <xf numFmtId="1" fontId="10" fillId="47" borderId="0" xfId="0" applyNumberFormat="1" applyFont="1" applyFill="1" applyAlignment="1">
      <alignment/>
    </xf>
    <xf numFmtId="0" fontId="111" fillId="49" borderId="20" xfId="0" applyFont="1" applyFill="1" applyBorder="1" applyAlignment="1">
      <alignment horizontal="left"/>
    </xf>
    <xf numFmtId="0" fontId="9" fillId="0" borderId="20" xfId="158" applyFont="1" applyFill="1" applyBorder="1">
      <alignment/>
      <protection/>
    </xf>
    <xf numFmtId="49" fontId="0" fillId="0" borderId="0" xfId="158" applyNumberFormat="1" applyFont="1" applyAlignment="1">
      <alignment/>
      <protection/>
    </xf>
    <xf numFmtId="49" fontId="0" fillId="47" borderId="0" xfId="158" applyNumberFormat="1" applyFont="1" applyFill="1" applyBorder="1" applyAlignment="1">
      <alignment/>
      <protection/>
    </xf>
    <xf numFmtId="0" fontId="107" fillId="0" borderId="0" xfId="158">
      <alignment/>
      <protection/>
    </xf>
    <xf numFmtId="49" fontId="0" fillId="0" borderId="0" xfId="158" applyNumberFormat="1" applyFont="1" applyAlignment="1">
      <alignment/>
      <protection/>
    </xf>
    <xf numFmtId="49" fontId="17" fillId="0" borderId="0" xfId="158" applyNumberFormat="1" applyFont="1" applyAlignment="1">
      <alignment/>
      <protection/>
    </xf>
    <xf numFmtId="49" fontId="0" fillId="0" borderId="0" xfId="158" applyNumberFormat="1" applyFont="1" applyAlignment="1">
      <alignment horizontal="left"/>
      <protection/>
    </xf>
    <xf numFmtId="49" fontId="0" fillId="0" borderId="0" xfId="158" applyNumberFormat="1" applyFont="1" applyFill="1" applyAlignment="1">
      <alignment/>
      <protection/>
    </xf>
    <xf numFmtId="49" fontId="0" fillId="0" borderId="0" xfId="158" applyNumberFormat="1" applyFont="1" applyFill="1" applyAlignment="1">
      <alignment horizontal="center"/>
      <protection/>
    </xf>
    <xf numFmtId="49" fontId="0" fillId="0" borderId="0" xfId="158" applyNumberFormat="1" applyFont="1" applyAlignment="1">
      <alignment horizontal="center"/>
      <protection/>
    </xf>
    <xf numFmtId="49" fontId="107" fillId="0" borderId="0" xfId="158" applyNumberFormat="1">
      <alignment/>
      <protection/>
    </xf>
    <xf numFmtId="49" fontId="107" fillId="0" borderId="0" xfId="158" applyNumberFormat="1" applyAlignment="1">
      <alignment horizontal="center"/>
      <protection/>
    </xf>
    <xf numFmtId="49" fontId="107" fillId="0" borderId="0" xfId="158" applyNumberFormat="1" applyFill="1">
      <alignment/>
      <protection/>
    </xf>
    <xf numFmtId="49" fontId="0" fillId="0" borderId="0" xfId="158" applyNumberFormat="1" applyFont="1" applyFill="1">
      <alignment/>
      <protection/>
    </xf>
    <xf numFmtId="49" fontId="0" fillId="47" borderId="0" xfId="158" applyNumberFormat="1" applyFont="1" applyFill="1">
      <alignment/>
      <protection/>
    </xf>
    <xf numFmtId="49" fontId="0" fillId="47" borderId="22" xfId="158" applyNumberFormat="1" applyFont="1" applyFill="1" applyBorder="1" applyAlignment="1">
      <alignment/>
      <protection/>
    </xf>
    <xf numFmtId="49" fontId="6" fillId="47" borderId="22" xfId="158" applyNumberFormat="1" applyFont="1" applyFill="1" applyBorder="1" applyAlignment="1">
      <alignment/>
      <protection/>
    </xf>
    <xf numFmtId="49" fontId="6" fillId="0" borderId="20" xfId="158" applyNumberFormat="1" applyFont="1" applyFill="1" applyBorder="1" applyAlignment="1">
      <alignment horizontal="center" vertical="center" wrapText="1"/>
      <protection/>
    </xf>
    <xf numFmtId="49" fontId="6" fillId="0" borderId="21" xfId="158" applyNumberFormat="1" applyFont="1" applyFill="1" applyBorder="1" applyAlignment="1">
      <alignment horizontal="center" vertical="center" wrapText="1"/>
      <protection/>
    </xf>
    <xf numFmtId="49" fontId="6" fillId="0" borderId="20" xfId="158" applyNumberFormat="1" applyFont="1" applyBorder="1" applyAlignment="1">
      <alignment horizontal="center" vertical="center" wrapText="1"/>
      <protection/>
    </xf>
    <xf numFmtId="0" fontId="5" fillId="0" borderId="20" xfId="158" applyFont="1" applyBorder="1">
      <alignment/>
      <protection/>
    </xf>
    <xf numFmtId="0" fontId="0" fillId="0" borderId="20" xfId="158" applyFont="1" applyFill="1" applyBorder="1">
      <alignment/>
      <protection/>
    </xf>
    <xf numFmtId="0" fontId="107" fillId="0" borderId="0" xfId="158" applyFill="1">
      <alignment/>
      <protection/>
    </xf>
    <xf numFmtId="0" fontId="107" fillId="0" borderId="20" xfId="158" applyFill="1" applyBorder="1">
      <alignment/>
      <protection/>
    </xf>
    <xf numFmtId="0" fontId="31" fillId="0" borderId="0" xfId="158" applyFont="1" applyAlignment="1">
      <alignment horizontal="center"/>
      <protection/>
    </xf>
    <xf numFmtId="0" fontId="27" fillId="0" borderId="0" xfId="158" applyFont="1" applyAlignment="1">
      <alignment horizontal="center"/>
      <protection/>
    </xf>
    <xf numFmtId="49" fontId="5" fillId="0" borderId="0" xfId="158" applyNumberFormat="1" applyFont="1" applyFill="1" applyAlignment="1">
      <alignment wrapText="1"/>
      <protection/>
    </xf>
    <xf numFmtId="49" fontId="14" fillId="0" borderId="0" xfId="158" applyNumberFormat="1" applyFont="1" applyFill="1" applyAlignment="1">
      <alignment horizontal="center" vertical="top" wrapText="1"/>
      <protection/>
    </xf>
    <xf numFmtId="49" fontId="0" fillId="0" borderId="0" xfId="158" applyNumberFormat="1" applyFont="1" applyFill="1" applyBorder="1" applyAlignment="1">
      <alignment horizontal="left"/>
      <protection/>
    </xf>
    <xf numFmtId="49" fontId="0" fillId="0" borderId="0" xfId="158" applyNumberFormat="1" applyFont="1" applyFill="1" applyBorder="1" applyAlignment="1">
      <alignment/>
      <protection/>
    </xf>
    <xf numFmtId="49" fontId="107" fillId="0" borderId="0" xfId="158" applyNumberFormat="1" applyFill="1" applyBorder="1">
      <alignment/>
      <protection/>
    </xf>
    <xf numFmtId="49" fontId="0" fillId="0" borderId="22" xfId="158" applyNumberFormat="1" applyFont="1" applyFill="1" applyBorder="1" applyAlignment="1">
      <alignment/>
      <protection/>
    </xf>
    <xf numFmtId="49" fontId="26" fillId="0" borderId="20" xfId="158" applyNumberFormat="1" applyFont="1" applyFill="1" applyBorder="1" applyAlignment="1">
      <alignment horizontal="center" vertical="center" wrapText="1"/>
      <protection/>
    </xf>
    <xf numFmtId="49" fontId="17" fillId="0" borderId="0" xfId="158" applyNumberFormat="1" applyFont="1" applyAlignment="1">
      <alignment horizontal="left" wrapText="1"/>
      <protection/>
    </xf>
    <xf numFmtId="49" fontId="0" fillId="0" borderId="0" xfId="158" applyNumberFormat="1" applyFont="1" applyBorder="1" applyAlignment="1">
      <alignment horizontal="left"/>
      <protection/>
    </xf>
    <xf numFmtId="49" fontId="0" fillId="0" borderId="0" xfId="158" applyNumberFormat="1" applyFont="1" applyBorder="1" applyAlignment="1">
      <alignment horizontal="right"/>
      <protection/>
    </xf>
    <xf numFmtId="49" fontId="6" fillId="0" borderId="20" xfId="158" applyNumberFormat="1" applyFont="1" applyBorder="1" applyAlignment="1">
      <alignment horizontal="center"/>
      <protection/>
    </xf>
    <xf numFmtId="41" fontId="112" fillId="0" borderId="20" xfId="158" applyNumberFormat="1" applyFont="1" applyBorder="1" applyAlignment="1">
      <alignment horizontal="right"/>
      <protection/>
    </xf>
    <xf numFmtId="0" fontId="107" fillId="0" borderId="0" xfId="158" applyBorder="1">
      <alignment/>
      <protection/>
    </xf>
    <xf numFmtId="41" fontId="108" fillId="0" borderId="20" xfId="158" applyNumberFormat="1" applyFont="1" applyFill="1" applyBorder="1" applyAlignment="1">
      <alignment horizontal="right"/>
      <protection/>
    </xf>
    <xf numFmtId="41" fontId="107" fillId="0" borderId="20" xfId="158" applyNumberFormat="1" applyFill="1" applyBorder="1" applyAlignment="1">
      <alignment horizontal="right"/>
      <protection/>
    </xf>
    <xf numFmtId="0" fontId="107" fillId="0" borderId="0" xfId="158" applyFill="1" applyBorder="1">
      <alignment/>
      <protection/>
    </xf>
    <xf numFmtId="0" fontId="122" fillId="0" borderId="20" xfId="158" applyFont="1" applyFill="1" applyBorder="1">
      <alignment/>
      <protection/>
    </xf>
    <xf numFmtId="0" fontId="31" fillId="0" borderId="0" xfId="158" applyFont="1" applyBorder="1" applyAlignment="1">
      <alignment/>
      <protection/>
    </xf>
    <xf numFmtId="0" fontId="27" fillId="0" borderId="0" xfId="158" applyFont="1" applyAlignment="1">
      <alignment/>
      <protection/>
    </xf>
    <xf numFmtId="0" fontId="31" fillId="0" borderId="0" xfId="158" applyFont="1" applyAlignment="1">
      <alignment/>
      <protection/>
    </xf>
    <xf numFmtId="0" fontId="31" fillId="0" borderId="0" xfId="158" applyFont="1" applyBorder="1" applyAlignment="1">
      <alignment horizontal="center"/>
      <protection/>
    </xf>
    <xf numFmtId="194" fontId="107" fillId="0" borderId="20" xfId="105" applyNumberFormat="1" applyFill="1" applyBorder="1" applyAlignment="1">
      <alignment horizontal="right"/>
    </xf>
    <xf numFmtId="194" fontId="108" fillId="0" borderId="20" xfId="105" applyNumberFormat="1" applyFont="1" applyFill="1" applyBorder="1" applyAlignment="1">
      <alignment horizontal="right"/>
    </xf>
    <xf numFmtId="194" fontId="108" fillId="0" borderId="20" xfId="105" applyNumberFormat="1" applyFont="1" applyBorder="1" applyAlignment="1">
      <alignment horizontal="right"/>
    </xf>
    <xf numFmtId="49" fontId="7" fillId="0" borderId="20" xfId="207" applyNumberFormat="1" applyFont="1" applyBorder="1" applyAlignment="1">
      <alignment horizontal="center"/>
      <protection/>
    </xf>
    <xf numFmtId="49" fontId="7" fillId="0" borderId="20" xfId="207" applyNumberFormat="1" applyFont="1" applyFill="1" applyBorder="1" applyAlignment="1">
      <alignment horizontal="center" vertical="center" wrapText="1"/>
      <protection/>
    </xf>
    <xf numFmtId="49" fontId="29" fillId="0" borderId="0" xfId="207" applyNumberFormat="1">
      <alignment/>
      <protection/>
    </xf>
    <xf numFmtId="49" fontId="7" fillId="0" borderId="22" xfId="207" applyNumberFormat="1" applyFont="1" applyBorder="1" applyAlignment="1">
      <alignment/>
      <protection/>
    </xf>
    <xf numFmtId="49" fontId="29" fillId="0" borderId="0" xfId="207" applyNumberFormat="1" applyAlignment="1">
      <alignment horizontal="center"/>
      <protection/>
    </xf>
    <xf numFmtId="49" fontId="16" fillId="0" borderId="0" xfId="207" applyNumberFormat="1" applyFont="1" applyAlignment="1">
      <alignment wrapText="1"/>
      <protection/>
    </xf>
    <xf numFmtId="49" fontId="6" fillId="0" borderId="0" xfId="207" applyNumberFormat="1" applyFont="1" applyBorder="1" applyAlignment="1">
      <alignment/>
      <protection/>
    </xf>
    <xf numFmtId="49" fontId="0" fillId="0" borderId="0" xfId="207" applyNumberFormat="1" applyFont="1" applyBorder="1" applyAlignment="1">
      <alignment horizontal="left"/>
      <protection/>
    </xf>
    <xf numFmtId="49" fontId="6" fillId="0" borderId="0" xfId="207" applyNumberFormat="1" applyFont="1" applyBorder="1" applyAlignment="1">
      <alignment horizontal="left"/>
      <protection/>
    </xf>
    <xf numFmtId="49" fontId="8" fillId="0" borderId="0" xfId="207" applyNumberFormat="1" applyFont="1" applyAlignment="1">
      <alignment horizontal="center"/>
      <protection/>
    </xf>
    <xf numFmtId="49" fontId="0" fillId="0" borderId="0" xfId="207" applyNumberFormat="1" applyFont="1" applyAlignment="1">
      <alignment horizontal="left"/>
      <protection/>
    </xf>
    <xf numFmtId="49" fontId="8" fillId="0" borderId="22" xfId="207" applyNumberFormat="1" applyFont="1" applyBorder="1" applyAlignment="1">
      <alignment/>
      <protection/>
    </xf>
    <xf numFmtId="49" fontId="7" fillId="47" borderId="0" xfId="207" applyNumberFormat="1" applyFont="1" applyFill="1" applyBorder="1" applyAlignment="1">
      <alignment/>
      <protection/>
    </xf>
    <xf numFmtId="49" fontId="7" fillId="0" borderId="0" xfId="207" applyNumberFormat="1" applyFont="1" applyBorder="1" applyAlignment="1">
      <alignment/>
      <protection/>
    </xf>
    <xf numFmtId="49" fontId="0" fillId="0" borderId="0" xfId="207" applyNumberFormat="1" applyFont="1" applyBorder="1" applyAlignment="1">
      <alignment/>
      <protection/>
    </xf>
    <xf numFmtId="49" fontId="8" fillId="0" borderId="0" xfId="207" applyNumberFormat="1" applyFont="1" applyBorder="1" applyAlignment="1">
      <alignment/>
      <protection/>
    </xf>
    <xf numFmtId="49" fontId="26" fillId="0" borderId="25" xfId="207" applyNumberFormat="1" applyFont="1" applyFill="1" applyBorder="1" applyAlignment="1">
      <alignment horizontal="center" vertical="center" wrapText="1"/>
      <protection/>
    </xf>
    <xf numFmtId="49" fontId="26" fillId="0" borderId="20" xfId="207" applyNumberFormat="1" applyFont="1" applyFill="1" applyBorder="1" applyAlignment="1">
      <alignment horizontal="center" vertical="center" wrapText="1"/>
      <protection/>
    </xf>
    <xf numFmtId="49" fontId="7" fillId="0" borderId="27" xfId="207" applyNumberFormat="1" applyFont="1" applyBorder="1" applyAlignment="1">
      <alignment horizontal="center"/>
      <protection/>
    </xf>
    <xf numFmtId="194" fontId="110" fillId="0" borderId="20" xfId="105" applyNumberFormat="1" applyFont="1" applyBorder="1" applyAlignment="1">
      <alignment/>
    </xf>
    <xf numFmtId="194" fontId="109" fillId="0" borderId="20" xfId="105" applyNumberFormat="1" applyFont="1" applyBorder="1" applyAlignment="1">
      <alignment/>
    </xf>
    <xf numFmtId="3" fontId="0" fillId="47" borderId="0" xfId="207" applyNumberFormat="1" applyFont="1" applyFill="1" applyBorder="1" applyAlignment="1">
      <alignment/>
      <protection/>
    </xf>
    <xf numFmtId="0" fontId="6" fillId="0" borderId="0" xfId="207" applyFont="1" applyBorder="1" applyAlignment="1">
      <alignment horizontal="left"/>
      <protection/>
    </xf>
    <xf numFmtId="0" fontId="0" fillId="0" borderId="0" xfId="207" applyFont="1" applyAlignment="1">
      <alignment horizontal="left"/>
      <protection/>
    </xf>
    <xf numFmtId="0" fontId="5" fillId="0" borderId="0" xfId="207" applyFont="1">
      <alignment/>
      <protection/>
    </xf>
    <xf numFmtId="0" fontId="6" fillId="0" borderId="0" xfId="207" applyFont="1" applyBorder="1" applyAlignment="1">
      <alignment/>
      <protection/>
    </xf>
    <xf numFmtId="0" fontId="9" fillId="0" borderId="0" xfId="207" applyFont="1" applyBorder="1" applyAlignment="1">
      <alignment/>
      <protection/>
    </xf>
    <xf numFmtId="0" fontId="6" fillId="0" borderId="20" xfId="207" applyFont="1" applyFill="1" applyBorder="1" applyAlignment="1">
      <alignment horizontal="center" vertical="center"/>
      <protection/>
    </xf>
    <xf numFmtId="0" fontId="6" fillId="0" borderId="20" xfId="207" applyFont="1" applyFill="1" applyBorder="1" applyAlignment="1">
      <alignment horizontal="center" vertical="center" wrapText="1"/>
      <protection/>
    </xf>
    <xf numFmtId="0" fontId="6" fillId="0" borderId="20" xfId="207" applyFont="1" applyBorder="1" applyAlignment="1">
      <alignment horizontal="center"/>
      <protection/>
    </xf>
    <xf numFmtId="0" fontId="107" fillId="49" borderId="20" xfId="158" applyFill="1" applyBorder="1">
      <alignment/>
      <protection/>
    </xf>
    <xf numFmtId="0" fontId="0" fillId="49" borderId="20" xfId="158" applyFont="1" applyFill="1" applyBorder="1">
      <alignment/>
      <protection/>
    </xf>
    <xf numFmtId="194" fontId="108" fillId="49" borderId="20" xfId="105" applyNumberFormat="1" applyFont="1" applyFill="1" applyBorder="1" applyAlignment="1">
      <alignment/>
    </xf>
    <xf numFmtId="194" fontId="107" fillId="49" borderId="20" xfId="105" applyNumberFormat="1" applyFill="1" applyBorder="1" applyAlignment="1">
      <alignment/>
    </xf>
    <xf numFmtId="0" fontId="107" fillId="49" borderId="0" xfId="158" applyFill="1">
      <alignment/>
      <protection/>
    </xf>
    <xf numFmtId="194" fontId="109" fillId="49" borderId="20" xfId="105" applyNumberFormat="1" applyFont="1" applyFill="1" applyBorder="1" applyAlignment="1">
      <alignment/>
    </xf>
    <xf numFmtId="194" fontId="110" fillId="49" borderId="20" xfId="105" applyNumberFormat="1" applyFont="1" applyFill="1" applyBorder="1" applyAlignment="1">
      <alignment/>
    </xf>
    <xf numFmtId="49" fontId="123" fillId="0" borderId="20" xfId="158" applyNumberFormat="1" applyFont="1" applyFill="1" applyBorder="1" applyAlignment="1">
      <alignment horizontal="center" vertical="center" wrapText="1"/>
      <protection/>
    </xf>
    <xf numFmtId="0" fontId="5" fillId="49" borderId="20" xfId="158" applyFont="1" applyFill="1" applyBorder="1">
      <alignment/>
      <protection/>
    </xf>
    <xf numFmtId="49" fontId="0" fillId="0" borderId="20" xfId="201" applyNumberFormat="1" applyFont="1" applyFill="1" applyBorder="1" applyAlignment="1">
      <alignment vertical="center"/>
      <protection/>
    </xf>
    <xf numFmtId="49" fontId="10" fillId="0" borderId="20" xfId="158" applyNumberFormat="1" applyFont="1" applyFill="1" applyBorder="1" applyAlignment="1">
      <alignment horizontal="center" vertical="center" wrapText="1"/>
      <protection/>
    </xf>
    <xf numFmtId="41" fontId="0" fillId="0" borderId="20" xfId="158" applyNumberFormat="1" applyFont="1" applyFill="1" applyBorder="1" applyAlignment="1">
      <alignment horizontal="right"/>
      <protection/>
    </xf>
    <xf numFmtId="49" fontId="10" fillId="0" borderId="0" xfId="0" applyNumberFormat="1" applyFont="1" applyFill="1" applyBorder="1" applyAlignment="1">
      <alignment horizontal="center" wrapText="1"/>
    </xf>
    <xf numFmtId="1" fontId="10" fillId="0" borderId="0" xfId="0" applyNumberFormat="1" applyFont="1" applyFill="1" applyBorder="1" applyAlignment="1">
      <alignment horizontal="center" wrapText="1"/>
    </xf>
    <xf numFmtId="1" fontId="10" fillId="0" borderId="0" xfId="0" applyNumberFormat="1" applyFont="1" applyFill="1" applyBorder="1" applyAlignment="1">
      <alignment/>
    </xf>
    <xf numFmtId="1" fontId="2" fillId="0" borderId="0" xfId="0" applyNumberFormat="1" applyFont="1" applyFill="1" applyBorder="1" applyAlignment="1">
      <alignment/>
    </xf>
    <xf numFmtId="213" fontId="66" fillId="0" borderId="20" xfId="0" applyNumberFormat="1" applyFont="1" applyFill="1" applyBorder="1" applyAlignment="1" applyProtection="1">
      <alignment horizontal="center" vertical="center"/>
      <protection/>
    </xf>
    <xf numFmtId="213" fontId="0" fillId="49" borderId="20" xfId="0" applyNumberFormat="1" applyFont="1" applyFill="1" applyBorder="1" applyAlignment="1" applyProtection="1">
      <alignment horizontal="center" vertical="center"/>
      <protection/>
    </xf>
    <xf numFmtId="213" fontId="0" fillId="49" borderId="20" xfId="216" applyNumberFormat="1" applyFont="1" applyFill="1" applyBorder="1" applyAlignment="1" applyProtection="1">
      <alignment horizontal="center" vertical="center"/>
      <protection/>
    </xf>
    <xf numFmtId="213" fontId="0" fillId="49" borderId="20" xfId="0" applyNumberFormat="1" applyFont="1" applyFill="1" applyBorder="1" applyAlignment="1">
      <alignment horizontal="center"/>
    </xf>
    <xf numFmtId="213" fontId="22" fillId="49" borderId="20" xfId="0" applyNumberFormat="1" applyFont="1" applyFill="1" applyBorder="1" applyAlignment="1" applyProtection="1">
      <alignment horizontal="center" vertical="center"/>
      <protection/>
    </xf>
    <xf numFmtId="213" fontId="22" fillId="49" borderId="20" xfId="0" applyNumberFormat="1" applyFont="1" applyFill="1" applyBorder="1" applyAlignment="1">
      <alignment horizontal="center"/>
    </xf>
    <xf numFmtId="0" fontId="5" fillId="0" borderId="20" xfId="158" applyFont="1" applyFill="1" applyBorder="1">
      <alignment/>
      <protection/>
    </xf>
    <xf numFmtId="194" fontId="124" fillId="0" borderId="20" xfId="105" applyNumberFormat="1" applyFont="1" applyBorder="1" applyAlignment="1">
      <alignment/>
    </xf>
    <xf numFmtId="194" fontId="124" fillId="0" borderId="20" xfId="105" applyNumberFormat="1" applyFont="1" applyFill="1" applyBorder="1" applyAlignment="1">
      <alignment/>
    </xf>
    <xf numFmtId="194" fontId="125" fillId="0" borderId="20" xfId="105" applyNumberFormat="1" applyFont="1" applyFill="1" applyBorder="1" applyAlignment="1">
      <alignment/>
    </xf>
    <xf numFmtId="0" fontId="121" fillId="0" borderId="0" xfId="158" applyFont="1" applyFill="1">
      <alignment/>
      <protection/>
    </xf>
    <xf numFmtId="194" fontId="122" fillId="0" borderId="20" xfId="105" applyNumberFormat="1" applyFont="1" applyFill="1" applyBorder="1" applyAlignment="1">
      <alignment/>
    </xf>
    <xf numFmtId="49" fontId="6" fillId="0" borderId="20" xfId="0" applyNumberFormat="1" applyFont="1" applyFill="1" applyBorder="1" applyAlignment="1">
      <alignment horizontal="right" vertical="center"/>
    </xf>
    <xf numFmtId="194" fontId="6" fillId="0" borderId="20" xfId="105" applyNumberFormat="1" applyFont="1" applyFill="1" applyBorder="1" applyAlignment="1" applyProtection="1">
      <alignment horizontal="center" vertical="center"/>
      <protection/>
    </xf>
    <xf numFmtId="0" fontId="27" fillId="0" borderId="0" xfId="158" applyFont="1" applyAlignment="1">
      <alignment horizontal="center" vertical="center"/>
      <protection/>
    </xf>
    <xf numFmtId="41" fontId="6" fillId="0" borderId="20" xfId="158" applyNumberFormat="1" applyFont="1" applyFill="1" applyBorder="1" applyAlignment="1">
      <alignment horizontal="center" vertical="center" wrapText="1"/>
      <protection/>
    </xf>
    <xf numFmtId="194" fontId="124" fillId="0" borderId="20" xfId="105" applyNumberFormat="1" applyFont="1" applyBorder="1" applyAlignment="1">
      <alignment horizontal="left"/>
    </xf>
    <xf numFmtId="194" fontId="124" fillId="0" borderId="20" xfId="105" applyNumberFormat="1" applyFont="1" applyFill="1" applyBorder="1" applyAlignment="1">
      <alignment horizontal="left"/>
    </xf>
    <xf numFmtId="194" fontId="122" fillId="0" borderId="20" xfId="105" applyNumberFormat="1" applyFont="1" applyFill="1" applyBorder="1" applyAlignment="1">
      <alignment horizontal="left"/>
    </xf>
    <xf numFmtId="194" fontId="124" fillId="0" borderId="20" xfId="105" applyNumberFormat="1" applyFont="1" applyFill="1" applyBorder="1" applyAlignment="1">
      <alignment horizontal="right"/>
    </xf>
    <xf numFmtId="194" fontId="122" fillId="0" borderId="20" xfId="105" applyNumberFormat="1" applyFont="1" applyFill="1" applyBorder="1" applyAlignment="1">
      <alignment horizontal="right"/>
    </xf>
    <xf numFmtId="0" fontId="9" fillId="0" borderId="20" xfId="158" applyFont="1" applyFill="1" applyBorder="1" applyAlignment="1">
      <alignment horizontal="left" vertical="center"/>
      <protection/>
    </xf>
    <xf numFmtId="0" fontId="6" fillId="0" borderId="20" xfId="158" applyFont="1" applyFill="1" applyBorder="1" applyAlignment="1">
      <alignment horizontal="left" vertical="center"/>
      <protection/>
    </xf>
    <xf numFmtId="0" fontId="126" fillId="0" borderId="0" xfId="158" applyFont="1">
      <alignment/>
      <protection/>
    </xf>
    <xf numFmtId="0" fontId="17" fillId="0" borderId="0" xfId="158" applyFont="1" applyAlignment="1">
      <alignment horizontal="center"/>
      <protection/>
    </xf>
    <xf numFmtId="41" fontId="112" fillId="0" borderId="20" xfId="158" applyNumberFormat="1" applyFont="1" applyFill="1" applyBorder="1" applyAlignment="1">
      <alignment horizontal="right"/>
      <protection/>
    </xf>
    <xf numFmtId="0" fontId="122" fillId="0" borderId="20" xfId="158" applyFont="1" applyFill="1" applyBorder="1" applyAlignment="1">
      <alignment horizontal="center"/>
      <protection/>
    </xf>
    <xf numFmtId="0" fontId="6" fillId="0" borderId="20" xfId="158" applyFont="1" applyFill="1" applyBorder="1" applyAlignment="1">
      <alignment horizontal="center"/>
      <protection/>
    </xf>
    <xf numFmtId="41" fontId="108" fillId="0" borderId="20" xfId="158" applyNumberFormat="1" applyFont="1" applyFill="1" applyBorder="1" applyAlignment="1">
      <alignment horizontal="center"/>
      <protection/>
    </xf>
    <xf numFmtId="41" fontId="107" fillId="0" borderId="20" xfId="158" applyNumberFormat="1" applyFill="1" applyBorder="1" applyAlignment="1">
      <alignment horizontal="center"/>
      <protection/>
    </xf>
    <xf numFmtId="3" fontId="6" fillId="0" borderId="20" xfId="203" applyNumberFormat="1" applyFont="1" applyFill="1" applyBorder="1" applyAlignment="1">
      <alignment horizontal="center" vertical="center"/>
      <protection/>
    </xf>
    <xf numFmtId="0" fontId="107" fillId="0" borderId="24" xfId="158" applyFill="1" applyBorder="1" applyAlignment="1">
      <alignment horizontal="center"/>
      <protection/>
    </xf>
    <xf numFmtId="0" fontId="107" fillId="0" borderId="0" xfId="158" applyFill="1" applyBorder="1" applyAlignment="1">
      <alignment horizontal="center"/>
      <protection/>
    </xf>
    <xf numFmtId="0" fontId="107" fillId="0" borderId="0" xfId="158" applyFill="1" applyAlignment="1">
      <alignment horizontal="center"/>
      <protection/>
    </xf>
    <xf numFmtId="0" fontId="22" fillId="49" borderId="20" xfId="0" applyFont="1" applyFill="1" applyBorder="1" applyAlignment="1">
      <alignment vertical="center" wrapText="1"/>
    </xf>
    <xf numFmtId="194" fontId="107" fillId="0" borderId="38" xfId="105" applyNumberFormat="1" applyFont="1" applyFill="1" applyBorder="1" applyAlignment="1">
      <alignment horizontal="left"/>
    </xf>
    <xf numFmtId="194" fontId="107" fillId="0" borderId="24" xfId="105" applyNumberFormat="1" applyFont="1" applyFill="1" applyBorder="1" applyAlignment="1">
      <alignment/>
    </xf>
    <xf numFmtId="194" fontId="22" fillId="0" borderId="20" xfId="105" applyNumberFormat="1" applyFont="1" applyBorder="1" applyAlignment="1">
      <alignment/>
    </xf>
    <xf numFmtId="194" fontId="22" fillId="0" borderId="20" xfId="105" applyNumberFormat="1" applyFont="1" applyBorder="1" applyAlignment="1">
      <alignment horizontal="center" vertical="center"/>
    </xf>
    <xf numFmtId="194" fontId="22" fillId="0" borderId="20" xfId="105" applyNumberFormat="1" applyFont="1" applyBorder="1" applyAlignment="1">
      <alignment vertical="center"/>
    </xf>
    <xf numFmtId="194" fontId="22" fillId="0" borderId="20" xfId="105" applyNumberFormat="1" applyFont="1" applyFill="1" applyBorder="1" applyAlignment="1">
      <alignment/>
    </xf>
    <xf numFmtId="194" fontId="0" fillId="0" borderId="20" xfId="105" applyNumberFormat="1" applyFont="1" applyFill="1" applyBorder="1" applyAlignment="1">
      <alignment/>
    </xf>
    <xf numFmtId="194" fontId="0" fillId="0" borderId="20" xfId="105" applyNumberFormat="1" applyFont="1" applyFill="1" applyBorder="1" applyAlignment="1">
      <alignment horizontal="center" vertical="center"/>
    </xf>
    <xf numFmtId="194" fontId="0" fillId="0" borderId="20" xfId="105" applyNumberFormat="1" applyFont="1" applyFill="1" applyBorder="1" applyAlignment="1">
      <alignment vertical="center"/>
    </xf>
    <xf numFmtId="194" fontId="22" fillId="0" borderId="20" xfId="105" applyNumberFormat="1" applyFont="1" applyFill="1" applyBorder="1" applyAlignment="1">
      <alignment horizontal="center" vertical="center"/>
    </xf>
    <xf numFmtId="194" fontId="22" fillId="0" borderId="20" xfId="105" applyNumberFormat="1" applyFont="1" applyFill="1" applyBorder="1" applyAlignment="1">
      <alignment vertical="center"/>
    </xf>
    <xf numFmtId="194" fontId="0" fillId="0" borderId="20" xfId="105" applyNumberFormat="1" applyFont="1" applyFill="1" applyBorder="1" applyAlignment="1">
      <alignment horizontal="right"/>
    </xf>
    <xf numFmtId="194" fontId="22" fillId="0" borderId="20" xfId="105" applyNumberFormat="1" applyFont="1" applyFill="1" applyBorder="1" applyAlignment="1">
      <alignment horizontal="right"/>
    </xf>
    <xf numFmtId="3" fontId="0" fillId="0" borderId="20" xfId="206" applyNumberFormat="1" applyFont="1" applyFill="1" applyBorder="1" applyAlignment="1" quotePrefix="1">
      <alignment horizontal="center" vertical="center"/>
      <protection/>
    </xf>
    <xf numFmtId="3" fontId="0" fillId="0" borderId="20" xfId="206" applyNumberFormat="1" applyFont="1" applyFill="1" applyBorder="1" applyAlignment="1">
      <alignment vertical="center"/>
      <protection/>
    </xf>
    <xf numFmtId="194" fontId="107" fillId="0" borderId="0" xfId="158" applyNumberFormat="1">
      <alignment/>
      <protection/>
    </xf>
    <xf numFmtId="49" fontId="5" fillId="0" borderId="20" xfId="201" applyNumberFormat="1" applyFont="1" applyFill="1" applyBorder="1" applyAlignment="1">
      <alignment vertical="center"/>
      <protection/>
    </xf>
    <xf numFmtId="3" fontId="0" fillId="0" borderId="20" xfId="201" applyNumberFormat="1" applyFont="1" applyFill="1" applyBorder="1" applyAlignment="1" applyProtection="1">
      <alignment horizontal="center" vertical="center"/>
      <protection/>
    </xf>
    <xf numFmtId="49" fontId="19" fillId="0" borderId="20" xfId="0" applyNumberFormat="1" applyFont="1" applyFill="1" applyBorder="1" applyAlignment="1" applyProtection="1">
      <alignment vertical="center"/>
      <protection/>
    </xf>
    <xf numFmtId="49" fontId="6" fillId="0" borderId="20" xfId="0" applyNumberFormat="1" applyFont="1" applyFill="1" applyBorder="1" applyAlignment="1" applyProtection="1">
      <alignment vertical="center"/>
      <protection/>
    </xf>
    <xf numFmtId="49" fontId="6" fillId="0" borderId="20" xfId="201" applyNumberFormat="1" applyFont="1" applyFill="1" applyBorder="1" applyAlignment="1">
      <alignment vertical="center"/>
      <protection/>
    </xf>
    <xf numFmtId="49" fontId="9" fillId="0" borderId="20" xfId="0" applyNumberFormat="1" applyFont="1" applyFill="1" applyBorder="1" applyAlignment="1" applyProtection="1">
      <alignment vertical="center"/>
      <protection/>
    </xf>
    <xf numFmtId="3" fontId="8" fillId="0" borderId="20" xfId="201" applyNumberFormat="1" applyFont="1" applyFill="1" applyBorder="1" applyAlignment="1" applyProtection="1">
      <alignment horizontal="center" vertical="center"/>
      <protection/>
    </xf>
    <xf numFmtId="213" fontId="7" fillId="0" borderId="20" xfId="201" applyNumberFormat="1" applyFont="1" applyFill="1" applyBorder="1" applyAlignment="1" applyProtection="1">
      <alignment horizontal="center" vertical="center"/>
      <protection/>
    </xf>
    <xf numFmtId="49" fontId="92" fillId="0" borderId="20" xfId="0" applyNumberFormat="1" applyFont="1" applyFill="1" applyBorder="1" applyAlignment="1" applyProtection="1">
      <alignment horizontal="center" vertical="center"/>
      <protection/>
    </xf>
    <xf numFmtId="49" fontId="21" fillId="0" borderId="20" xfId="0" applyNumberFormat="1" applyFont="1" applyFill="1" applyBorder="1" applyAlignment="1" applyProtection="1">
      <alignment horizontal="center" vertical="center"/>
      <protection/>
    </xf>
    <xf numFmtId="49" fontId="70" fillId="0" borderId="20" xfId="0" applyNumberFormat="1" applyFont="1" applyFill="1" applyBorder="1" applyAlignment="1" applyProtection="1">
      <alignment horizontal="center" vertical="center"/>
      <protection/>
    </xf>
    <xf numFmtId="49" fontId="111" fillId="49" borderId="20" xfId="0" applyNumberFormat="1" applyFont="1" applyFill="1" applyBorder="1" applyAlignment="1" applyProtection="1">
      <alignment vertical="center"/>
      <protection/>
    </xf>
    <xf numFmtId="49" fontId="116" fillId="49" borderId="20" xfId="0" applyNumberFormat="1" applyFont="1" applyFill="1" applyBorder="1" applyAlignment="1" applyProtection="1">
      <alignment vertical="center"/>
      <protection/>
    </xf>
    <xf numFmtId="49" fontId="5" fillId="0" borderId="20" xfId="0" applyNumberFormat="1" applyFont="1" applyFill="1" applyBorder="1" applyAlignment="1" applyProtection="1">
      <alignment vertical="center"/>
      <protection/>
    </xf>
    <xf numFmtId="49" fontId="0" fillId="0" borderId="20" xfId="0" applyNumberFormat="1" applyFont="1" applyFill="1" applyBorder="1" applyAlignment="1" applyProtection="1">
      <alignment vertical="center"/>
      <protection/>
    </xf>
    <xf numFmtId="49" fontId="5" fillId="0" borderId="20" xfId="201" applyNumberFormat="1" applyFont="1" applyFill="1" applyBorder="1" applyAlignment="1">
      <alignment vertical="center" wrapText="1"/>
      <protection/>
    </xf>
    <xf numFmtId="3" fontId="0" fillId="0" borderId="20" xfId="0" applyNumberFormat="1" applyFont="1" applyFill="1" applyBorder="1" applyAlignment="1">
      <alignment/>
    </xf>
    <xf numFmtId="3" fontId="0" fillId="0" borderId="20" xfId="0" applyNumberFormat="1" applyFill="1" applyBorder="1" applyAlignment="1">
      <alignment/>
    </xf>
    <xf numFmtId="3" fontId="6" fillId="0" borderId="20" xfId="0" applyNumberFormat="1" applyFont="1" applyFill="1" applyBorder="1" applyAlignment="1">
      <alignment/>
    </xf>
    <xf numFmtId="49" fontId="19" fillId="0" borderId="20" xfId="201" applyNumberFormat="1" applyFont="1" applyFill="1" applyBorder="1" applyAlignment="1">
      <alignment vertical="center"/>
      <protection/>
    </xf>
    <xf numFmtId="213" fontId="32" fillId="0" borderId="0" xfId="0" applyNumberFormat="1" applyFont="1" applyFill="1" applyAlignment="1">
      <alignment/>
    </xf>
    <xf numFmtId="1" fontId="32" fillId="0" borderId="0" xfId="0" applyNumberFormat="1" applyFont="1" applyFill="1" applyAlignment="1">
      <alignment/>
    </xf>
    <xf numFmtId="49" fontId="32" fillId="0" borderId="0" xfId="0" applyNumberFormat="1" applyFont="1" applyFill="1" applyAlignment="1">
      <alignment/>
    </xf>
    <xf numFmtId="1" fontId="3" fillId="0" borderId="0" xfId="0" applyNumberFormat="1" applyFont="1" applyFill="1" applyBorder="1" applyAlignment="1">
      <alignment/>
    </xf>
    <xf numFmtId="49" fontId="3" fillId="0" borderId="0" xfId="0" applyNumberFormat="1" applyFont="1" applyFill="1" applyBorder="1" applyAlignment="1">
      <alignment/>
    </xf>
    <xf numFmtId="49" fontId="0" fillId="0" borderId="20" xfId="0" applyNumberFormat="1" applyFill="1" applyBorder="1" applyAlignment="1" applyProtection="1">
      <alignment vertical="center"/>
      <protection/>
    </xf>
    <xf numFmtId="1" fontId="66" fillId="49" borderId="0" xfId="0" applyNumberFormat="1" applyFont="1" applyFill="1" applyAlignment="1">
      <alignment/>
    </xf>
    <xf numFmtId="213" fontId="32" fillId="49" borderId="0" xfId="0" applyNumberFormat="1" applyFont="1" applyFill="1" applyAlignment="1">
      <alignment/>
    </xf>
    <xf numFmtId="1" fontId="7" fillId="49" borderId="0" xfId="0" applyNumberFormat="1" applyFont="1" applyFill="1" applyAlignment="1">
      <alignment/>
    </xf>
    <xf numFmtId="49" fontId="7" fillId="49" borderId="0" xfId="0" applyNumberFormat="1" applyFont="1" applyFill="1" applyAlignment="1">
      <alignment/>
    </xf>
    <xf numFmtId="49" fontId="0" fillId="0" borderId="20" xfId="0" applyNumberFormat="1" applyFont="1" applyFill="1" applyBorder="1" applyAlignment="1" applyProtection="1">
      <alignment horizontal="center" vertical="center"/>
      <protection/>
    </xf>
    <xf numFmtId="49" fontId="8" fillId="0" borderId="20" xfId="0" applyNumberFormat="1" applyFont="1" applyFill="1" applyBorder="1" applyAlignment="1" applyProtection="1">
      <alignment horizontal="center" vertical="center"/>
      <protection/>
    </xf>
    <xf numFmtId="49" fontId="5" fillId="0" borderId="20" xfId="0" applyNumberFormat="1" applyFont="1" applyFill="1" applyBorder="1" applyAlignment="1" applyProtection="1">
      <alignment horizontal="center" vertical="center"/>
      <protection/>
    </xf>
    <xf numFmtId="49" fontId="0" fillId="0" borderId="20" xfId="0" applyNumberFormat="1" applyFill="1" applyBorder="1" applyAlignment="1" applyProtection="1">
      <alignment horizontal="center" vertical="center"/>
      <protection/>
    </xf>
    <xf numFmtId="0" fontId="7" fillId="0" borderId="0" xfId="201" applyNumberFormat="1" applyFont="1" applyFill="1" applyBorder="1" applyAlignment="1" applyProtection="1">
      <alignment horizontal="center" vertical="center"/>
      <protection/>
    </xf>
    <xf numFmtId="49" fontId="7" fillId="0" borderId="20" xfId="0" applyNumberFormat="1" applyFont="1" applyFill="1" applyBorder="1" applyAlignment="1" applyProtection="1">
      <alignment horizontal="center" vertical="center"/>
      <protection/>
    </xf>
    <xf numFmtId="49" fontId="6" fillId="0" borderId="20" xfId="0" applyNumberFormat="1" applyFont="1" applyFill="1" applyBorder="1" applyAlignment="1">
      <alignment/>
    </xf>
    <xf numFmtId="49" fontId="129" fillId="0" borderId="20" xfId="0" applyNumberFormat="1" applyFont="1" applyFill="1" applyBorder="1" applyAlignment="1" applyProtection="1">
      <alignment horizontal="center" vertical="center"/>
      <protection/>
    </xf>
    <xf numFmtId="49" fontId="32" fillId="0" borderId="20" xfId="0" applyNumberFormat="1" applyFont="1" applyFill="1" applyBorder="1" applyAlignment="1" applyProtection="1">
      <alignment horizontal="center" vertical="center"/>
      <protection/>
    </xf>
    <xf numFmtId="0" fontId="112" fillId="0" borderId="20" xfId="0" applyFont="1" applyFill="1" applyBorder="1" applyAlignment="1">
      <alignment/>
    </xf>
    <xf numFmtId="213" fontId="69" fillId="0" borderId="20" xfId="0" applyNumberFormat="1" applyFont="1" applyFill="1" applyBorder="1" applyAlignment="1" applyProtection="1">
      <alignment horizontal="center" vertical="center"/>
      <protection/>
    </xf>
    <xf numFmtId="1" fontId="5" fillId="0" borderId="0" xfId="0" applyNumberFormat="1" applyFont="1" applyFill="1" applyBorder="1" applyAlignment="1">
      <alignment vertical="center" wrapText="1"/>
    </xf>
    <xf numFmtId="1" fontId="5" fillId="0" borderId="0" xfId="0" applyNumberFormat="1" applyFont="1" applyFill="1" applyAlignment="1">
      <alignment/>
    </xf>
    <xf numFmtId="0" fontId="110" fillId="0" borderId="20" xfId="0" applyFont="1" applyFill="1" applyBorder="1" applyAlignment="1">
      <alignment/>
    </xf>
    <xf numFmtId="3" fontId="111" fillId="0" borderId="20" xfId="0" applyNumberFormat="1" applyFont="1" applyFill="1" applyBorder="1" applyAlignment="1">
      <alignment/>
    </xf>
    <xf numFmtId="213" fontId="22" fillId="0" borderId="20" xfId="0" applyNumberFormat="1" applyFont="1" applyFill="1" applyBorder="1" applyAlignment="1" applyProtection="1">
      <alignment horizontal="center" vertical="center"/>
      <protection/>
    </xf>
    <xf numFmtId="213" fontId="0" fillId="0" borderId="20" xfId="0" applyNumberFormat="1" applyFont="1" applyFill="1" applyBorder="1" applyAlignment="1" applyProtection="1">
      <alignment horizontal="center" vertical="center"/>
      <protection/>
    </xf>
    <xf numFmtId="213" fontId="0" fillId="0" borderId="20" xfId="216" applyNumberFormat="1" applyFont="1" applyFill="1" applyBorder="1" applyAlignment="1" applyProtection="1">
      <alignment horizontal="center" vertical="center"/>
      <protection/>
    </xf>
    <xf numFmtId="213" fontId="0" fillId="0" borderId="20" xfId="0" applyNumberFormat="1" applyFont="1" applyFill="1" applyBorder="1" applyAlignment="1">
      <alignment horizontal="center"/>
    </xf>
    <xf numFmtId="213" fontId="22" fillId="0" borderId="20" xfId="0" applyNumberFormat="1" applyFont="1" applyFill="1" applyBorder="1" applyAlignment="1">
      <alignment horizontal="center"/>
    </xf>
    <xf numFmtId="10" fontId="69" fillId="0" borderId="20" xfId="164" applyNumberFormat="1" applyFont="1" applyFill="1" applyBorder="1" applyAlignment="1">
      <alignment horizontal="right" vertical="center"/>
      <protection/>
    </xf>
    <xf numFmtId="10" fontId="0" fillId="0" borderId="40" xfId="164" applyNumberFormat="1" applyFont="1" applyFill="1" applyBorder="1" applyAlignment="1">
      <alignment horizontal="right" vertical="center"/>
      <protection/>
    </xf>
    <xf numFmtId="10" fontId="105" fillId="0" borderId="20" xfId="216" applyNumberFormat="1" applyFont="1" applyFill="1" applyBorder="1" applyAlignment="1" applyProtection="1">
      <alignment horizontal="center" vertical="center"/>
      <protection/>
    </xf>
    <xf numFmtId="10" fontId="104" fillId="49" borderId="20" xfId="216" applyNumberFormat="1" applyFont="1" applyFill="1" applyBorder="1" applyAlignment="1" applyProtection="1">
      <alignment horizontal="center" vertical="center"/>
      <protection/>
    </xf>
    <xf numFmtId="10" fontId="104" fillId="0" borderId="20" xfId="216" applyNumberFormat="1" applyFont="1" applyFill="1" applyBorder="1" applyAlignment="1" applyProtection="1">
      <alignment horizontal="center" vertical="center"/>
      <protection/>
    </xf>
    <xf numFmtId="0" fontId="119" fillId="0" borderId="20" xfId="0" applyFont="1" applyFill="1" applyBorder="1" applyAlignment="1">
      <alignment/>
    </xf>
    <xf numFmtId="1" fontId="10" fillId="0" borderId="0" xfId="0" applyNumberFormat="1" applyFont="1" applyFill="1" applyBorder="1" applyAlignment="1">
      <alignment vertical="center" wrapText="1"/>
    </xf>
    <xf numFmtId="1" fontId="10" fillId="0" borderId="0" xfId="0" applyNumberFormat="1" applyFont="1" applyFill="1" applyAlignment="1">
      <alignment/>
    </xf>
    <xf numFmtId="1" fontId="7" fillId="0" borderId="0" xfId="0" applyNumberFormat="1" applyFont="1" applyFill="1" applyAlignment="1">
      <alignment/>
    </xf>
    <xf numFmtId="49" fontId="7" fillId="0" borderId="0" xfId="0" applyNumberFormat="1" applyFont="1" applyFill="1" applyAlignment="1">
      <alignment/>
    </xf>
    <xf numFmtId="0" fontId="118" fillId="0" borderId="20" xfId="0" applyFont="1" applyFill="1" applyBorder="1" applyAlignment="1">
      <alignment/>
    </xf>
    <xf numFmtId="3" fontId="116" fillId="0" borderId="20" xfId="0" applyNumberFormat="1" applyFont="1" applyFill="1" applyBorder="1" applyAlignment="1">
      <alignment/>
    </xf>
    <xf numFmtId="3" fontId="114" fillId="0" borderId="20" xfId="0" applyNumberFormat="1" applyFont="1" applyFill="1" applyBorder="1" applyAlignment="1" applyProtection="1">
      <alignment horizontal="center" vertical="center"/>
      <protection/>
    </xf>
    <xf numFmtId="3" fontId="114" fillId="0" borderId="20" xfId="216" applyNumberFormat="1" applyFont="1" applyFill="1" applyBorder="1" applyAlignment="1" applyProtection="1">
      <alignment horizontal="center" vertical="center"/>
      <protection/>
    </xf>
    <xf numFmtId="3" fontId="114" fillId="0" borderId="20" xfId="0" applyNumberFormat="1" applyFont="1" applyFill="1" applyBorder="1" applyAlignment="1">
      <alignment horizontal="center"/>
    </xf>
    <xf numFmtId="3" fontId="113" fillId="0" borderId="20" xfId="0" applyNumberFormat="1" applyFont="1" applyFill="1" applyBorder="1" applyAlignment="1">
      <alignment horizontal="center"/>
    </xf>
    <xf numFmtId="10" fontId="7" fillId="0" borderId="20" xfId="164" applyNumberFormat="1" applyFont="1" applyFill="1" applyBorder="1" applyAlignment="1">
      <alignment horizontal="right" vertical="center"/>
      <protection/>
    </xf>
    <xf numFmtId="10" fontId="8" fillId="0" borderId="20" xfId="164" applyNumberFormat="1" applyFont="1" applyFill="1" applyBorder="1" applyAlignment="1">
      <alignment horizontal="right" vertical="center"/>
      <protection/>
    </xf>
    <xf numFmtId="10" fontId="129" fillId="0" borderId="20" xfId="164" applyNumberFormat="1" applyFont="1" applyFill="1" applyBorder="1" applyAlignment="1">
      <alignment horizontal="right" vertical="center"/>
      <protection/>
    </xf>
    <xf numFmtId="10" fontId="114" fillId="0" borderId="20" xfId="216" applyNumberFormat="1" applyFont="1" applyFill="1" applyBorder="1" applyAlignment="1" applyProtection="1">
      <alignment horizontal="center" vertical="center"/>
      <protection/>
    </xf>
    <xf numFmtId="10" fontId="114" fillId="49" borderId="20" xfId="216" applyNumberFormat="1" applyFont="1" applyFill="1" applyBorder="1" applyAlignment="1" applyProtection="1">
      <alignment horizontal="center" vertical="center"/>
      <protection/>
    </xf>
    <xf numFmtId="213" fontId="0" fillId="0" borderId="20" xfId="0" applyNumberFormat="1" applyFill="1" applyBorder="1" applyAlignment="1" applyProtection="1">
      <alignment horizontal="center" vertical="center"/>
      <protection/>
    </xf>
    <xf numFmtId="0" fontId="10" fillId="0" borderId="20" xfId="0" applyFont="1" applyFill="1" applyBorder="1" applyAlignment="1">
      <alignment/>
    </xf>
    <xf numFmtId="213" fontId="7" fillId="0" borderId="0" xfId="0" applyNumberFormat="1" applyFont="1" applyFill="1" applyAlignment="1">
      <alignment/>
    </xf>
    <xf numFmtId="0" fontId="0" fillId="0" borderId="20" xfId="0" applyFill="1" applyBorder="1" applyAlignment="1">
      <alignment/>
    </xf>
    <xf numFmtId="49" fontId="115" fillId="0" borderId="20" xfId="0" applyNumberFormat="1" applyFont="1" applyFill="1" applyBorder="1" applyAlignment="1" applyProtection="1">
      <alignment horizontal="center" vertical="center"/>
      <protection/>
    </xf>
    <xf numFmtId="49" fontId="115" fillId="0" borderId="20" xfId="0" applyNumberFormat="1" applyFont="1" applyFill="1" applyBorder="1" applyAlignment="1" applyProtection="1">
      <alignment vertical="center"/>
      <protection/>
    </xf>
    <xf numFmtId="1" fontId="114" fillId="0" borderId="0" xfId="0" applyNumberFormat="1" applyFont="1" applyFill="1" applyAlignment="1">
      <alignment/>
    </xf>
    <xf numFmtId="0" fontId="117" fillId="0" borderId="20" xfId="0" applyFont="1" applyFill="1" applyBorder="1" applyAlignment="1">
      <alignment/>
    </xf>
    <xf numFmtId="49" fontId="116" fillId="0" borderId="20" xfId="0" applyNumberFormat="1" applyFont="1" applyFill="1" applyBorder="1" applyAlignment="1" applyProtection="1">
      <alignment vertical="center"/>
      <protection/>
    </xf>
    <xf numFmtId="0" fontId="69" fillId="0" borderId="20" xfId="0" applyFont="1" applyFill="1" applyBorder="1" applyAlignment="1">
      <alignment/>
    </xf>
    <xf numFmtId="0" fontId="22" fillId="49" borderId="20" xfId="0" applyFont="1" applyFill="1" applyBorder="1" applyAlignment="1">
      <alignment/>
    </xf>
    <xf numFmtId="49" fontId="7"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1" fontId="0"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1" fontId="69" fillId="0" borderId="0" xfId="0" applyNumberFormat="1" applyFont="1" applyFill="1" applyBorder="1" applyAlignment="1">
      <alignment vertical="center" wrapText="1"/>
    </xf>
    <xf numFmtId="1" fontId="69" fillId="0" borderId="0" xfId="0" applyNumberFormat="1" applyFont="1" applyFill="1" applyAlignment="1">
      <alignment/>
    </xf>
    <xf numFmtId="49" fontId="69" fillId="0" borderId="0" xfId="0" applyNumberFormat="1" applyFont="1" applyFill="1" applyAlignment="1">
      <alignment/>
    </xf>
    <xf numFmtId="0" fontId="111" fillId="0" borderId="20" xfId="0" applyFont="1" applyFill="1" applyBorder="1" applyAlignment="1">
      <alignment/>
    </xf>
    <xf numFmtId="213" fontId="0" fillId="0" borderId="20" xfId="0" applyNumberFormat="1" applyFill="1" applyBorder="1" applyAlignment="1">
      <alignment horizontal="center"/>
    </xf>
    <xf numFmtId="3" fontId="111" fillId="0" borderId="38" xfId="0" applyNumberFormat="1" applyFont="1" applyFill="1" applyBorder="1" applyAlignment="1">
      <alignment/>
    </xf>
    <xf numFmtId="49" fontId="111" fillId="0" borderId="20" xfId="0" applyNumberFormat="1" applyFont="1" applyFill="1" applyBorder="1" applyAlignment="1">
      <alignment/>
    </xf>
    <xf numFmtId="1" fontId="120" fillId="0" borderId="0" xfId="0" applyNumberFormat="1" applyFont="1" applyFill="1" applyBorder="1" applyAlignment="1">
      <alignment vertical="center" wrapText="1"/>
    </xf>
    <xf numFmtId="1" fontId="120" fillId="0" borderId="0" xfId="0" applyNumberFormat="1" applyFont="1" applyFill="1" applyAlignment="1">
      <alignment/>
    </xf>
    <xf numFmtId="0" fontId="116" fillId="0" borderId="20" xfId="0" applyFont="1" applyFill="1" applyBorder="1" applyAlignment="1">
      <alignment/>
    </xf>
    <xf numFmtId="3" fontId="69" fillId="0" borderId="20" xfId="0" applyNumberFormat="1" applyFont="1" applyFill="1" applyBorder="1" applyAlignment="1">
      <alignment/>
    </xf>
    <xf numFmtId="3" fontId="111" fillId="0" borderId="20" xfId="0" applyNumberFormat="1" applyFont="1" applyFill="1" applyBorder="1" applyAlignment="1" applyProtection="1">
      <alignment/>
      <protection hidden="1"/>
    </xf>
    <xf numFmtId="3" fontId="117" fillId="0" borderId="20" xfId="0" applyNumberFormat="1" applyFont="1" applyFill="1" applyBorder="1" applyAlignment="1">
      <alignment/>
    </xf>
    <xf numFmtId="3" fontId="116" fillId="0" borderId="20" xfId="0" applyNumberFormat="1" applyFont="1" applyFill="1" applyBorder="1" applyAlignment="1" applyProtection="1">
      <alignment/>
      <protection hidden="1"/>
    </xf>
    <xf numFmtId="213" fontId="56" fillId="0" borderId="20" xfId="0" applyNumberFormat="1" applyFont="1" applyFill="1" applyBorder="1" applyAlignment="1" applyProtection="1">
      <alignment horizontal="center" vertical="center"/>
      <protection/>
    </xf>
    <xf numFmtId="10" fontId="130" fillId="0" borderId="20" xfId="216" applyNumberFormat="1" applyFont="1" applyFill="1" applyBorder="1" applyAlignment="1" applyProtection="1">
      <alignment horizontal="center" vertical="center"/>
      <protection/>
    </xf>
    <xf numFmtId="49" fontId="111" fillId="0" borderId="20" xfId="0" applyNumberFormat="1" applyFont="1" applyFill="1" applyBorder="1" applyAlignment="1" applyProtection="1">
      <alignment vertical="center"/>
      <protection/>
    </xf>
    <xf numFmtId="49" fontId="10" fillId="0" borderId="20" xfId="0" applyNumberFormat="1" applyFont="1" applyFill="1" applyBorder="1" applyAlignment="1" applyProtection="1">
      <alignment horizontal="center" vertical="center"/>
      <protection/>
    </xf>
    <xf numFmtId="49" fontId="28" fillId="0" borderId="20" xfId="0" applyNumberFormat="1" applyFont="1" applyFill="1" applyBorder="1" applyAlignment="1" applyProtection="1">
      <alignment vertical="center"/>
      <protection/>
    </xf>
    <xf numFmtId="194" fontId="114" fillId="0" borderId="20" xfId="98" applyNumberFormat="1" applyFont="1" applyFill="1" applyBorder="1" applyAlignment="1">
      <alignment/>
    </xf>
    <xf numFmtId="194" fontId="114" fillId="0" borderId="20" xfId="98" applyNumberFormat="1" applyFont="1" applyFill="1" applyBorder="1" applyAlignment="1" applyProtection="1">
      <alignment horizontal="center" vertical="center"/>
      <protection/>
    </xf>
    <xf numFmtId="1" fontId="114" fillId="0" borderId="20" xfId="98" applyNumberFormat="1" applyFont="1" applyFill="1" applyBorder="1" applyAlignment="1" applyProtection="1">
      <alignment horizontal="center" vertical="center"/>
      <protection/>
    </xf>
    <xf numFmtId="194" fontId="113" fillId="0" borderId="20" xfId="98" applyNumberFormat="1" applyFont="1" applyFill="1" applyBorder="1" applyAlignment="1" applyProtection="1">
      <alignment horizontal="center" vertical="center"/>
      <protection/>
    </xf>
    <xf numFmtId="194" fontId="114" fillId="0" borderId="20" xfId="98" applyNumberFormat="1" applyFont="1" applyFill="1" applyBorder="1" applyAlignment="1" applyProtection="1">
      <alignment horizontal="center" vertical="center" wrapText="1"/>
      <protection hidden="1"/>
    </xf>
    <xf numFmtId="194" fontId="114" fillId="0" borderId="20" xfId="98" applyNumberFormat="1" applyFont="1" applyFill="1" applyBorder="1" applyAlignment="1" applyProtection="1">
      <alignment horizontal="left" vertical="center"/>
      <protection/>
    </xf>
    <xf numFmtId="41" fontId="114" fillId="0" borderId="20" xfId="0" applyNumberFormat="1" applyFont="1" applyFill="1" applyBorder="1" applyAlignment="1">
      <alignment/>
    </xf>
    <xf numFmtId="49" fontId="116" fillId="0" borderId="0" xfId="0" applyNumberFormat="1" applyFont="1" applyFill="1" applyAlignment="1">
      <alignment/>
    </xf>
    <xf numFmtId="194" fontId="114" fillId="0" borderId="20" xfId="98" applyNumberFormat="1" applyFont="1" applyFill="1" applyBorder="1" applyAlignment="1" applyProtection="1">
      <alignment/>
      <protection locked="0"/>
    </xf>
    <xf numFmtId="194" fontId="114" fillId="0" borderId="20" xfId="98" applyNumberFormat="1" applyFont="1" applyFill="1" applyBorder="1" applyAlignment="1">
      <alignment horizontal="center"/>
    </xf>
    <xf numFmtId="0" fontId="116" fillId="0" borderId="20" xfId="0" applyFont="1" applyFill="1" applyBorder="1" applyAlignment="1">
      <alignment horizontal="left"/>
    </xf>
    <xf numFmtId="213" fontId="114" fillId="0" borderId="20" xfId="0" applyNumberFormat="1" applyFont="1" applyFill="1" applyBorder="1" applyAlignment="1" applyProtection="1">
      <alignment horizontal="center" vertical="center"/>
      <protection/>
    </xf>
    <xf numFmtId="0" fontId="111" fillId="0" borderId="20" xfId="0" applyFont="1" applyFill="1" applyBorder="1" applyAlignment="1">
      <alignment horizontal="left"/>
    </xf>
    <xf numFmtId="194" fontId="131" fillId="0" borderId="20" xfId="96" applyNumberFormat="1" applyFont="1" applyBorder="1" applyAlignment="1" applyProtection="1">
      <alignment/>
      <protection locked="0"/>
    </xf>
    <xf numFmtId="1" fontId="22" fillId="0" borderId="20" xfId="0" applyNumberFormat="1" applyFont="1" applyFill="1" applyBorder="1" applyAlignment="1" applyProtection="1">
      <alignment horizontal="center" vertical="center"/>
      <protection/>
    </xf>
    <xf numFmtId="49" fontId="0" fillId="0" borderId="20" xfId="216" applyNumberFormat="1" applyFont="1" applyFill="1" applyBorder="1" applyAlignment="1" applyProtection="1">
      <alignment horizontal="center" vertical="center"/>
      <protection/>
    </xf>
    <xf numFmtId="49" fontId="0" fillId="0" borderId="20" xfId="0" applyNumberFormat="1" applyFont="1" applyFill="1" applyBorder="1" applyAlignment="1">
      <alignment horizontal="center"/>
    </xf>
    <xf numFmtId="194" fontId="105" fillId="0" borderId="20" xfId="96" applyNumberFormat="1" applyFont="1" applyFill="1" applyBorder="1" applyAlignment="1" applyProtection="1">
      <alignment horizontal="center" vertical="center"/>
      <protection/>
    </xf>
    <xf numFmtId="194" fontId="105" fillId="0" borderId="20" xfId="96" applyNumberFormat="1" applyFont="1" applyFill="1" applyBorder="1" applyAlignment="1" applyProtection="1">
      <alignment horizontal="center" vertical="center"/>
      <protection locked="0"/>
    </xf>
    <xf numFmtId="194" fontId="104" fillId="0" borderId="20" xfId="96" applyNumberFormat="1" applyFont="1" applyFill="1" applyBorder="1" applyAlignment="1" applyProtection="1">
      <alignment horizontal="center" vertical="center"/>
      <protection/>
    </xf>
    <xf numFmtId="194" fontId="104" fillId="0" borderId="20" xfId="96" applyNumberFormat="1" applyFont="1" applyFill="1" applyBorder="1" applyAlignment="1" applyProtection="1">
      <alignment horizontal="center" vertical="center"/>
      <protection locked="0"/>
    </xf>
    <xf numFmtId="0" fontId="112" fillId="50" borderId="20" xfId="0" applyFont="1" applyFill="1" applyBorder="1" applyAlignment="1">
      <alignment/>
    </xf>
    <xf numFmtId="3" fontId="69" fillId="50" borderId="20" xfId="0" applyNumberFormat="1" applyFont="1" applyFill="1" applyBorder="1" applyAlignment="1">
      <alignment/>
    </xf>
    <xf numFmtId="213" fontId="69" fillId="50" borderId="20" xfId="0" applyNumberFormat="1" applyFont="1" applyFill="1" applyBorder="1" applyAlignment="1" applyProtection="1">
      <alignment horizontal="center" vertical="center"/>
      <protection/>
    </xf>
    <xf numFmtId="10" fontId="105" fillId="50" borderId="20" xfId="216" applyNumberFormat="1" applyFont="1" applyFill="1" applyBorder="1" applyAlignment="1" applyProtection="1">
      <alignment horizontal="center" vertical="center"/>
      <protection/>
    </xf>
    <xf numFmtId="1" fontId="5" fillId="50" borderId="0" xfId="0" applyNumberFormat="1" applyFont="1" applyFill="1" applyBorder="1" applyAlignment="1">
      <alignment vertical="center" wrapText="1"/>
    </xf>
    <xf numFmtId="1" fontId="5" fillId="50" borderId="0" xfId="0" applyNumberFormat="1" applyFont="1" applyFill="1" applyAlignment="1">
      <alignment/>
    </xf>
    <xf numFmtId="1" fontId="66" fillId="50" borderId="0" xfId="0" applyNumberFormat="1" applyFont="1" applyFill="1" applyAlignment="1">
      <alignment/>
    </xf>
    <xf numFmtId="49" fontId="5" fillId="50" borderId="0" xfId="0" applyNumberFormat="1" applyFont="1" applyFill="1" applyAlignment="1">
      <alignment/>
    </xf>
    <xf numFmtId="0" fontId="110" fillId="50" borderId="20" xfId="0" applyFont="1" applyFill="1" applyBorder="1" applyAlignment="1">
      <alignment/>
    </xf>
    <xf numFmtId="3" fontId="111" fillId="50" borderId="20" xfId="0" applyNumberFormat="1" applyFont="1" applyFill="1" applyBorder="1" applyAlignment="1">
      <alignment/>
    </xf>
    <xf numFmtId="213" fontId="22" fillId="50" borderId="20" xfId="0" applyNumberFormat="1" applyFont="1" applyFill="1" applyBorder="1" applyAlignment="1" applyProtection="1">
      <alignment horizontal="center" vertical="center"/>
      <protection/>
    </xf>
    <xf numFmtId="213" fontId="0" fillId="50" borderId="20" xfId="0" applyNumberFormat="1" applyFont="1" applyFill="1" applyBorder="1" applyAlignment="1" applyProtection="1">
      <alignment horizontal="center" vertical="center"/>
      <protection/>
    </xf>
    <xf numFmtId="213" fontId="0" fillId="50" borderId="20" xfId="216" applyNumberFormat="1" applyFont="1" applyFill="1" applyBorder="1" applyAlignment="1" applyProtection="1">
      <alignment horizontal="center" vertical="center"/>
      <protection/>
    </xf>
    <xf numFmtId="213" fontId="0" fillId="50" borderId="20" xfId="0" applyNumberFormat="1" applyFont="1" applyFill="1" applyBorder="1" applyAlignment="1">
      <alignment horizontal="center"/>
    </xf>
    <xf numFmtId="213" fontId="22" fillId="50" borderId="20" xfId="0" applyNumberFormat="1" applyFont="1" applyFill="1" applyBorder="1" applyAlignment="1">
      <alignment horizontal="center"/>
    </xf>
    <xf numFmtId="10" fontId="104" fillId="50" borderId="20" xfId="216" applyNumberFormat="1" applyFont="1" applyFill="1" applyBorder="1" applyAlignment="1" applyProtection="1">
      <alignment horizontal="center" vertical="center"/>
      <protection/>
    </xf>
    <xf numFmtId="1" fontId="0" fillId="50" borderId="0" xfId="0" applyNumberFormat="1" applyFont="1" applyFill="1" applyBorder="1" applyAlignment="1">
      <alignment vertical="center" wrapText="1"/>
    </xf>
    <xf numFmtId="1" fontId="0" fillId="50" borderId="0" xfId="0" applyNumberFormat="1" applyFont="1" applyFill="1" applyAlignment="1">
      <alignment/>
    </xf>
    <xf numFmtId="49" fontId="0" fillId="50" borderId="0" xfId="0" applyNumberFormat="1" applyFont="1" applyFill="1" applyAlignment="1">
      <alignment/>
    </xf>
    <xf numFmtId="213" fontId="0" fillId="50" borderId="20" xfId="0" applyNumberFormat="1" applyFill="1" applyBorder="1" applyAlignment="1" applyProtection="1">
      <alignment horizontal="center" vertical="center"/>
      <protection/>
    </xf>
    <xf numFmtId="3" fontId="168" fillId="51" borderId="20" xfId="0" applyNumberFormat="1" applyFont="1" applyFill="1" applyBorder="1" applyAlignment="1" applyProtection="1">
      <alignment/>
      <protection hidden="1"/>
    </xf>
    <xf numFmtId="213" fontId="169" fillId="51" borderId="20" xfId="0" applyNumberFormat="1" applyFont="1" applyFill="1" applyBorder="1" applyAlignment="1" applyProtection="1">
      <alignment horizontal="center" vertical="center"/>
      <protection/>
    </xf>
    <xf numFmtId="213" fontId="169" fillId="51" borderId="20" xfId="216" applyNumberFormat="1" applyFont="1" applyFill="1" applyBorder="1" applyAlignment="1" applyProtection="1">
      <alignment horizontal="center" vertical="center"/>
      <protection/>
    </xf>
    <xf numFmtId="213" fontId="169" fillId="51" borderId="20" xfId="0" applyNumberFormat="1" applyFont="1" applyFill="1" applyBorder="1" applyAlignment="1">
      <alignment horizontal="center"/>
    </xf>
    <xf numFmtId="10" fontId="170" fillId="51" borderId="20" xfId="216" applyNumberFormat="1" applyFont="1" applyFill="1" applyBorder="1" applyAlignment="1" applyProtection="1">
      <alignment horizontal="center" vertical="center"/>
      <protection/>
    </xf>
    <xf numFmtId="0" fontId="118" fillId="50" borderId="20" xfId="0" applyFont="1" applyFill="1" applyBorder="1" applyAlignment="1">
      <alignment/>
    </xf>
    <xf numFmtId="3" fontId="116" fillId="50" borderId="20" xfId="0" applyNumberFormat="1" applyFont="1" applyFill="1" applyBorder="1" applyAlignment="1">
      <alignment/>
    </xf>
    <xf numFmtId="3" fontId="113" fillId="50" borderId="20" xfId="0" applyNumberFormat="1" applyFont="1" applyFill="1" applyBorder="1" applyAlignment="1" applyProtection="1">
      <alignment horizontal="center" vertical="center"/>
      <protection/>
    </xf>
    <xf numFmtId="3" fontId="114" fillId="50" borderId="20" xfId="0" applyNumberFormat="1" applyFont="1" applyFill="1" applyBorder="1" applyAlignment="1" applyProtection="1">
      <alignment horizontal="center" vertical="center"/>
      <protection/>
    </xf>
    <xf numFmtId="3" fontId="114" fillId="50" borderId="20" xfId="216" applyNumberFormat="1" applyFont="1" applyFill="1" applyBorder="1" applyAlignment="1" applyProtection="1">
      <alignment horizontal="center" vertical="center"/>
      <protection/>
    </xf>
    <xf numFmtId="3" fontId="114" fillId="50" borderId="20" xfId="0" applyNumberFormat="1" applyFont="1" applyFill="1" applyBorder="1" applyAlignment="1">
      <alignment horizontal="center"/>
    </xf>
    <xf numFmtId="3" fontId="113" fillId="50" borderId="20" xfId="0" applyNumberFormat="1" applyFont="1" applyFill="1" applyBorder="1" applyAlignment="1">
      <alignment horizontal="center"/>
    </xf>
    <xf numFmtId="10" fontId="114" fillId="50" borderId="20" xfId="216" applyNumberFormat="1" applyFont="1" applyFill="1" applyBorder="1" applyAlignment="1" applyProtection="1">
      <alignment horizontal="center" vertical="center"/>
      <protection/>
    </xf>
    <xf numFmtId="1" fontId="10" fillId="50" borderId="0" xfId="0" applyNumberFormat="1" applyFont="1" applyFill="1" applyBorder="1" applyAlignment="1">
      <alignment vertical="center" wrapText="1"/>
    </xf>
    <xf numFmtId="1" fontId="10" fillId="50" borderId="0" xfId="0" applyNumberFormat="1" applyFont="1" applyFill="1" applyAlignment="1">
      <alignment/>
    </xf>
    <xf numFmtId="213" fontId="32" fillId="50" borderId="0" xfId="0" applyNumberFormat="1" applyFont="1" applyFill="1" applyAlignment="1">
      <alignment/>
    </xf>
    <xf numFmtId="1" fontId="7" fillId="50" borderId="0" xfId="0" applyNumberFormat="1" applyFont="1" applyFill="1" applyAlignment="1">
      <alignment/>
    </xf>
    <xf numFmtId="49" fontId="7" fillId="50" borderId="0" xfId="0" applyNumberFormat="1" applyFont="1" applyFill="1" applyAlignment="1">
      <alignment/>
    </xf>
    <xf numFmtId="1" fontId="114" fillId="50" borderId="0" xfId="0" applyNumberFormat="1" applyFont="1" applyFill="1" applyBorder="1" applyAlignment="1">
      <alignment vertical="center" wrapText="1"/>
    </xf>
    <xf numFmtId="1" fontId="113" fillId="50" borderId="0" xfId="0" applyNumberFormat="1" applyFont="1" applyFill="1" applyAlignment="1">
      <alignment/>
    </xf>
    <xf numFmtId="1" fontId="32" fillId="50" borderId="0" xfId="0" applyNumberFormat="1" applyFont="1" applyFill="1" applyAlignment="1">
      <alignment/>
    </xf>
    <xf numFmtId="49" fontId="32" fillId="50" borderId="0" xfId="0" applyNumberFormat="1" applyFont="1" applyFill="1" applyAlignment="1">
      <alignment/>
    </xf>
    <xf numFmtId="3" fontId="171" fillId="0" borderId="20" xfId="201" applyNumberFormat="1" applyFont="1" applyFill="1" applyBorder="1" applyAlignment="1" applyProtection="1">
      <alignment horizontal="center" vertical="center"/>
      <protection/>
    </xf>
    <xf numFmtId="0" fontId="172" fillId="0" borderId="20" xfId="0" applyFont="1" applyFill="1" applyBorder="1" applyAlignment="1">
      <alignment/>
    </xf>
    <xf numFmtId="3" fontId="172" fillId="0" borderId="38" xfId="0" applyNumberFormat="1" applyFont="1" applyFill="1" applyBorder="1" applyAlignment="1">
      <alignment/>
    </xf>
    <xf numFmtId="3" fontId="172" fillId="0" borderId="20" xfId="0" applyNumberFormat="1" applyFont="1" applyFill="1" applyBorder="1" applyAlignment="1">
      <alignment/>
    </xf>
    <xf numFmtId="49" fontId="172" fillId="0" borderId="20" xfId="0" applyNumberFormat="1" applyFont="1" applyFill="1" applyBorder="1" applyAlignment="1">
      <alignment/>
    </xf>
    <xf numFmtId="0" fontId="173" fillId="0" borderId="20" xfId="0" applyFont="1" applyFill="1" applyBorder="1" applyAlignment="1">
      <alignment/>
    </xf>
    <xf numFmtId="3" fontId="173" fillId="0" borderId="38" xfId="0" applyNumberFormat="1" applyFont="1" applyFill="1" applyBorder="1" applyAlignment="1">
      <alignment/>
    </xf>
    <xf numFmtId="3" fontId="173" fillId="0" borderId="20" xfId="0" applyNumberFormat="1" applyFont="1" applyFill="1" applyBorder="1" applyAlignment="1">
      <alignment/>
    </xf>
    <xf numFmtId="49" fontId="173" fillId="0" borderId="20" xfId="0" applyNumberFormat="1" applyFont="1" applyFill="1" applyBorder="1" applyAlignment="1">
      <alignment/>
    </xf>
    <xf numFmtId="3" fontId="168" fillId="0" borderId="20" xfId="201" applyNumberFormat="1" applyFont="1" applyFill="1" applyBorder="1" applyAlignment="1" applyProtection="1">
      <alignment horizontal="center" vertical="center"/>
      <protection/>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9" fillId="0" borderId="26"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5" fillId="0" borderId="0" xfId="0" applyNumberFormat="1" applyFont="1" applyFill="1" applyAlignment="1">
      <alignment horizontal="center" wrapText="1"/>
    </xf>
    <xf numFmtId="49" fontId="9" fillId="0" borderId="21" xfId="0" applyNumberFormat="1" applyFont="1" applyFill="1" applyBorder="1" applyAlignment="1">
      <alignment horizontal="center" vertical="center" wrapText="1"/>
    </xf>
    <xf numFmtId="0" fontId="6" fillId="0" borderId="38" xfId="0" applyFont="1" applyFill="1" applyBorder="1" applyAlignment="1">
      <alignment/>
    </xf>
    <xf numFmtId="49" fontId="15" fillId="0" borderId="0" xfId="0" applyNumberFormat="1" applyFont="1" applyFill="1" applyAlignment="1">
      <alignment horizontal="left" wrapText="1"/>
    </xf>
    <xf numFmtId="49" fontId="8" fillId="0" borderId="26" xfId="0" applyNumberFormat="1" applyFont="1" applyFill="1" applyBorder="1" applyAlignment="1">
      <alignment horizontal="center" vertical="center" wrapText="1"/>
    </xf>
    <xf numFmtId="49" fontId="8" fillId="0" borderId="25" xfId="0" applyNumberFormat="1" applyFont="1" applyFill="1" applyBorder="1" applyAlignment="1">
      <alignment horizontal="center" vertical="center" wrapText="1"/>
    </xf>
    <xf numFmtId="49" fontId="9" fillId="0" borderId="26" xfId="0" applyNumberFormat="1" applyFont="1" applyFill="1" applyBorder="1" applyAlignment="1">
      <alignment horizontal="center"/>
    </xf>
    <xf numFmtId="49" fontId="9" fillId="0" borderId="25" xfId="0" applyNumberFormat="1" applyFont="1" applyFill="1" applyBorder="1" applyAlignment="1">
      <alignment horizontal="center"/>
    </xf>
    <xf numFmtId="49" fontId="17" fillId="0" borderId="0" xfId="0" applyNumberFormat="1" applyFont="1" applyFill="1" applyBorder="1" applyAlignment="1">
      <alignment horizontal="center" wrapText="1"/>
    </xf>
    <xf numFmtId="49" fontId="15" fillId="0" borderId="0" xfId="0" applyNumberFormat="1" applyFont="1" applyFill="1" applyAlignment="1">
      <alignment/>
    </xf>
    <xf numFmtId="49" fontId="17" fillId="0" borderId="19" xfId="0" applyNumberFormat="1" applyFont="1" applyFill="1" applyBorder="1" applyAlignment="1">
      <alignment horizontal="center"/>
    </xf>
    <xf numFmtId="49" fontId="16" fillId="0" borderId="0" xfId="0" applyNumberFormat="1" applyFont="1" applyFill="1" applyBorder="1" applyAlignment="1">
      <alignment horizontal="center"/>
    </xf>
    <xf numFmtId="49" fontId="20" fillId="0" borderId="0" xfId="0" applyNumberFormat="1" applyFont="1" applyFill="1" applyAlignment="1">
      <alignment horizontal="center"/>
    </xf>
    <xf numFmtId="0" fontId="9" fillId="0" borderId="35" xfId="0" applyNumberFormat="1" applyFont="1" applyFill="1" applyBorder="1" applyAlignment="1">
      <alignment horizontal="center" vertical="center" wrapText="1"/>
    </xf>
    <xf numFmtId="0" fontId="9" fillId="0" borderId="36" xfId="0" applyNumberFormat="1" applyFont="1" applyFill="1" applyBorder="1" applyAlignment="1">
      <alignment horizontal="center" vertical="center" wrapText="1"/>
    </xf>
    <xf numFmtId="0" fontId="9" fillId="0" borderId="24" xfId="0" applyNumberFormat="1" applyFont="1" applyFill="1" applyBorder="1" applyAlignment="1">
      <alignment horizontal="center" vertical="center" wrapText="1"/>
    </xf>
    <xf numFmtId="0" fontId="9" fillId="0" borderId="41"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distributed" wrapText="1"/>
    </xf>
    <xf numFmtId="0" fontId="6" fillId="0" borderId="25" xfId="0" applyFont="1" applyFill="1" applyBorder="1" applyAlignment="1">
      <alignment horizontal="center" vertical="distributed"/>
    </xf>
    <xf numFmtId="49" fontId="9" fillId="0" borderId="42" xfId="0" applyNumberFormat="1" applyFont="1" applyFill="1" applyBorder="1" applyAlignment="1">
      <alignment horizontal="center" vertical="center" wrapText="1"/>
    </xf>
    <xf numFmtId="49" fontId="17" fillId="0" borderId="0" xfId="202" applyNumberFormat="1" applyFont="1" applyFill="1" applyBorder="1" applyAlignment="1">
      <alignment horizontal="center" vertical="center" wrapText="1"/>
      <protection/>
    </xf>
    <xf numFmtId="49" fontId="15" fillId="0" borderId="0" xfId="202" applyNumberFormat="1" applyFont="1" applyFill="1" applyAlignment="1">
      <alignment horizontal="left" wrapText="1"/>
      <protection/>
    </xf>
    <xf numFmtId="49" fontId="15" fillId="0" borderId="0" xfId="202" applyNumberFormat="1" applyFont="1" applyFill="1" applyAlignment="1">
      <alignment horizontal="center" wrapText="1"/>
      <protection/>
    </xf>
    <xf numFmtId="0" fontId="5" fillId="0" borderId="0" xfId="202" applyFont="1" applyAlignment="1">
      <alignment horizontal="center"/>
      <protection/>
    </xf>
    <xf numFmtId="49" fontId="5" fillId="47" borderId="0" xfId="202" applyNumberFormat="1" applyFont="1" applyFill="1" applyAlignment="1">
      <alignment horizontal="center"/>
      <protection/>
    </xf>
    <xf numFmtId="49" fontId="25" fillId="0" borderId="0" xfId="202" applyNumberFormat="1" applyFont="1" applyFill="1" applyBorder="1" applyAlignment="1">
      <alignment horizontal="center" wrapText="1"/>
      <protection/>
    </xf>
    <xf numFmtId="49" fontId="17" fillId="0" borderId="0" xfId="202" applyNumberFormat="1" applyFont="1" applyFill="1" applyBorder="1" applyAlignment="1">
      <alignment horizontal="center" wrapText="1"/>
      <protection/>
    </xf>
    <xf numFmtId="49" fontId="74" fillId="0" borderId="0" xfId="202" applyNumberFormat="1" applyFont="1" applyFill="1" applyAlignment="1">
      <alignment horizontal="center"/>
      <protection/>
    </xf>
    <xf numFmtId="49" fontId="20" fillId="0" borderId="0" xfId="202" applyNumberFormat="1" applyFont="1" applyFill="1" applyAlignment="1">
      <alignment horizontal="center"/>
      <protection/>
    </xf>
    <xf numFmtId="49" fontId="0" fillId="0" borderId="0" xfId="202" applyNumberFormat="1" applyFont="1" applyFill="1" applyBorder="1" applyAlignment="1">
      <alignment horizontal="left"/>
      <protection/>
    </xf>
    <xf numFmtId="49" fontId="5" fillId="0" borderId="0" xfId="202" applyNumberFormat="1" applyFont="1" applyFill="1" applyBorder="1" applyAlignment="1">
      <alignment horizontal="left"/>
      <protection/>
    </xf>
    <xf numFmtId="49" fontId="5" fillId="0" borderId="0" xfId="202" applyNumberFormat="1" applyFont="1" applyFill="1" applyBorder="1" applyAlignment="1">
      <alignment horizontal="left" wrapText="1"/>
      <protection/>
    </xf>
    <xf numFmtId="49" fontId="0" fillId="0" borderId="0" xfId="202" applyNumberFormat="1" applyFont="1" applyFill="1" applyBorder="1" applyAlignment="1">
      <alignment horizontal="left" wrapText="1"/>
      <protection/>
    </xf>
    <xf numFmtId="49" fontId="8" fillId="0" borderId="20" xfId="202" applyNumberFormat="1" applyFont="1" applyFill="1" applyBorder="1" applyAlignment="1">
      <alignment horizontal="center" vertical="center" wrapText="1"/>
      <protection/>
    </xf>
    <xf numFmtId="49" fontId="8" fillId="0" borderId="22" xfId="202" applyNumberFormat="1" applyFont="1" applyFill="1" applyBorder="1" applyAlignment="1">
      <alignment horizontal="center" vertical="center" wrapText="1"/>
      <protection/>
    </xf>
    <xf numFmtId="49" fontId="20" fillId="0" borderId="22" xfId="202" applyNumberFormat="1" applyFont="1" applyFill="1" applyBorder="1" applyAlignment="1">
      <alignment horizontal="center" vertical="center"/>
      <protection/>
    </xf>
    <xf numFmtId="49" fontId="8" fillId="0" borderId="42" xfId="202" applyNumberFormat="1" applyFont="1" applyFill="1" applyBorder="1" applyAlignment="1">
      <alignment horizontal="center" vertical="center" wrapText="1"/>
      <protection/>
    </xf>
    <xf numFmtId="49" fontId="8" fillId="0" borderId="25" xfId="202" applyNumberFormat="1" applyFont="1" applyFill="1" applyBorder="1" applyAlignment="1">
      <alignment horizontal="center" vertical="center" wrapText="1"/>
      <protection/>
    </xf>
    <xf numFmtId="49" fontId="5" fillId="0" borderId="20" xfId="202" applyNumberFormat="1" applyFont="1" applyFill="1" applyBorder="1" applyAlignment="1">
      <alignment horizontal="center"/>
      <protection/>
    </xf>
    <xf numFmtId="49" fontId="71" fillId="3" borderId="26" xfId="202" applyNumberFormat="1" applyFont="1" applyFill="1" applyBorder="1" applyAlignment="1">
      <alignment horizontal="center" vertical="center" wrapText="1"/>
      <protection/>
    </xf>
    <xf numFmtId="49" fontId="71" fillId="3" borderId="25" xfId="202" applyNumberFormat="1" applyFont="1" applyFill="1" applyBorder="1" applyAlignment="1">
      <alignment horizontal="center" vertical="center" wrapText="1"/>
      <protection/>
    </xf>
    <xf numFmtId="49" fontId="70" fillId="3" borderId="26" xfId="202" applyNumberFormat="1" applyFont="1" applyFill="1" applyBorder="1" applyAlignment="1">
      <alignment horizontal="center" vertical="center" wrapText="1"/>
      <protection/>
    </xf>
    <xf numFmtId="49" fontId="70" fillId="3" borderId="25" xfId="202" applyNumberFormat="1" applyFont="1" applyFill="1" applyBorder="1" applyAlignment="1">
      <alignment horizontal="center" vertical="center" wrapText="1"/>
      <protection/>
    </xf>
    <xf numFmtId="49" fontId="9" fillId="44" borderId="26" xfId="202" applyNumberFormat="1" applyFont="1" applyFill="1" applyBorder="1" applyAlignment="1">
      <alignment horizontal="center"/>
      <protection/>
    </xf>
    <xf numFmtId="49" fontId="9" fillId="44" borderId="25" xfId="202" applyNumberFormat="1" applyFont="1" applyFill="1" applyBorder="1" applyAlignment="1">
      <alignment horizontal="center"/>
      <protection/>
    </xf>
    <xf numFmtId="49" fontId="23" fillId="0" borderId="26" xfId="202" applyNumberFormat="1" applyFont="1" applyFill="1" applyBorder="1" applyAlignment="1">
      <alignment horizontal="center" vertical="center" wrapText="1"/>
      <protection/>
    </xf>
    <xf numFmtId="49" fontId="23" fillId="0" borderId="25" xfId="202" applyNumberFormat="1" applyFont="1" applyFill="1" applyBorder="1" applyAlignment="1">
      <alignment horizontal="center" vertical="center" wrapText="1"/>
      <protection/>
    </xf>
    <xf numFmtId="0" fontId="8" fillId="0" borderId="35" xfId="202" applyNumberFormat="1" applyFont="1" applyFill="1" applyBorder="1" applyAlignment="1">
      <alignment horizontal="center" vertical="center" wrapText="1"/>
      <protection/>
    </xf>
    <xf numFmtId="0" fontId="8" fillId="0" borderId="36" xfId="202" applyNumberFormat="1" applyFont="1" applyFill="1" applyBorder="1" applyAlignment="1">
      <alignment horizontal="center" vertical="center" wrapText="1"/>
      <protection/>
    </xf>
    <xf numFmtId="0" fontId="8" fillId="0" borderId="24" xfId="202" applyNumberFormat="1" applyFont="1" applyFill="1" applyBorder="1" applyAlignment="1">
      <alignment horizontal="center" vertical="center" wrapText="1"/>
      <protection/>
    </xf>
    <xf numFmtId="0" fontId="8" fillId="0" borderId="41" xfId="202" applyNumberFormat="1" applyFont="1" applyFill="1" applyBorder="1" applyAlignment="1">
      <alignment horizontal="center" vertical="center" wrapText="1"/>
      <protection/>
    </xf>
    <xf numFmtId="0" fontId="8" fillId="0" borderId="27" xfId="202" applyNumberFormat="1" applyFont="1" applyFill="1" applyBorder="1" applyAlignment="1">
      <alignment horizontal="center" vertical="center" wrapText="1"/>
      <protection/>
    </xf>
    <xf numFmtId="0" fontId="8" fillId="0" borderId="37" xfId="202" applyNumberFormat="1" applyFont="1" applyFill="1" applyBorder="1" applyAlignment="1">
      <alignment horizontal="center" vertical="center" wrapText="1"/>
      <protection/>
    </xf>
    <xf numFmtId="49" fontId="8" fillId="0" borderId="26" xfId="202" applyNumberFormat="1" applyFont="1" applyFill="1" applyBorder="1" applyAlignment="1">
      <alignment horizontal="center" vertical="center" wrapText="1"/>
      <protection/>
    </xf>
    <xf numFmtId="49" fontId="8" fillId="0" borderId="38" xfId="202" applyNumberFormat="1" applyFont="1" applyFill="1" applyBorder="1" applyAlignment="1">
      <alignment horizontal="center" vertical="center" wrapText="1"/>
      <protection/>
    </xf>
    <xf numFmtId="49" fontId="8" fillId="0" borderId="23" xfId="202" applyNumberFormat="1" applyFont="1" applyFill="1" applyBorder="1" applyAlignment="1">
      <alignment horizontal="center" vertical="center" wrapText="1"/>
      <protection/>
    </xf>
    <xf numFmtId="49" fontId="5" fillId="0" borderId="0" xfId="202" applyNumberFormat="1" applyFont="1" applyFill="1" applyAlignment="1">
      <alignment horizontal="left"/>
      <protection/>
    </xf>
    <xf numFmtId="49" fontId="20" fillId="0" borderId="0" xfId="202" applyNumberFormat="1" applyFont="1" applyFill="1" applyBorder="1" applyAlignment="1">
      <alignment horizontal="left"/>
      <protection/>
    </xf>
    <xf numFmtId="49" fontId="0" fillId="0" borderId="0" xfId="202" applyNumberFormat="1" applyFont="1" applyFill="1" applyAlignment="1">
      <alignment horizontal="justify" wrapText="1"/>
      <protection/>
    </xf>
    <xf numFmtId="49" fontId="5" fillId="0" borderId="0" xfId="202" applyNumberFormat="1" applyFont="1" applyFill="1" applyAlignment="1">
      <alignment horizontal="center" vertical="top" wrapText="1"/>
      <protection/>
    </xf>
    <xf numFmtId="49" fontId="15" fillId="0" borderId="0" xfId="202" applyNumberFormat="1" applyFont="1" applyBorder="1" applyAlignment="1">
      <alignment wrapText="1"/>
      <protection/>
    </xf>
    <xf numFmtId="49" fontId="15" fillId="0" borderId="0" xfId="202" applyNumberFormat="1" applyFont="1" applyBorder="1" applyAlignment="1">
      <alignment horizontal="center" wrapText="1"/>
      <protection/>
    </xf>
    <xf numFmtId="49" fontId="9" fillId="44" borderId="26" xfId="202" applyNumberFormat="1" applyFont="1" applyFill="1" applyBorder="1" applyAlignment="1">
      <alignment horizontal="center" vertical="center" wrapText="1"/>
      <protection/>
    </xf>
    <xf numFmtId="49" fontId="9" fillId="44" borderId="25" xfId="202" applyNumberFormat="1" applyFont="1" applyFill="1" applyBorder="1" applyAlignment="1">
      <alignment horizontal="center" vertical="center" wrapText="1"/>
      <protection/>
    </xf>
    <xf numFmtId="49" fontId="18" fillId="0" borderId="26" xfId="202" applyNumberFormat="1" applyFont="1" applyBorder="1" applyAlignment="1">
      <alignment horizontal="center" wrapText="1"/>
      <protection/>
    </xf>
    <xf numFmtId="49" fontId="18" fillId="0" borderId="25" xfId="202" applyNumberFormat="1" applyFont="1" applyBorder="1" applyAlignment="1">
      <alignment horizontal="center" wrapText="1"/>
      <protection/>
    </xf>
    <xf numFmtId="49" fontId="34" fillId="0" borderId="0" xfId="202" applyNumberFormat="1" applyFont="1" applyBorder="1" applyAlignment="1">
      <alignment horizontal="center" wrapText="1"/>
      <protection/>
    </xf>
    <xf numFmtId="49" fontId="31" fillId="0" borderId="0" xfId="202" applyNumberFormat="1" applyFont="1" applyBorder="1" applyAlignment="1">
      <alignment horizontal="center" wrapText="1"/>
      <protection/>
    </xf>
    <xf numFmtId="49" fontId="27" fillId="47" borderId="0" xfId="202" applyNumberFormat="1" applyFont="1" applyFill="1" applyAlignment="1">
      <alignment horizontal="center"/>
      <protection/>
    </xf>
    <xf numFmtId="0" fontId="27" fillId="0" borderId="0" xfId="202" applyFont="1" applyAlignment="1">
      <alignment horizontal="center"/>
      <protection/>
    </xf>
    <xf numFmtId="49" fontId="31" fillId="0" borderId="0" xfId="202" applyNumberFormat="1" applyFont="1" applyAlignment="1">
      <alignment horizontal="center" wrapText="1"/>
      <protection/>
    </xf>
    <xf numFmtId="49" fontId="31" fillId="0" borderId="0" xfId="202" applyNumberFormat="1" applyFont="1" applyAlignment="1">
      <alignment horizontal="center"/>
      <protection/>
    </xf>
    <xf numFmtId="49" fontId="9" fillId="0" borderId="35" xfId="202" applyNumberFormat="1" applyFont="1" applyFill="1" applyBorder="1" applyAlignment="1">
      <alignment horizontal="center" vertical="center" wrapText="1"/>
      <protection/>
    </xf>
    <xf numFmtId="49" fontId="9" fillId="0" borderId="36" xfId="202" applyNumberFormat="1" applyFont="1" applyFill="1" applyBorder="1" applyAlignment="1">
      <alignment horizontal="center" vertical="center" wrapText="1"/>
      <protection/>
    </xf>
    <xf numFmtId="49" fontId="9" fillId="0" borderId="24" xfId="202" applyNumberFormat="1" applyFont="1" applyFill="1" applyBorder="1" applyAlignment="1">
      <alignment horizontal="center" vertical="center" wrapText="1"/>
      <protection/>
    </xf>
    <xf numFmtId="49" fontId="9" fillId="0" borderId="41" xfId="202" applyNumberFormat="1" applyFont="1" applyFill="1" applyBorder="1" applyAlignment="1">
      <alignment horizontal="center" vertical="center" wrapText="1"/>
      <protection/>
    </xf>
    <xf numFmtId="49" fontId="9" fillId="0" borderId="27" xfId="202" applyNumberFormat="1" applyFont="1" applyFill="1" applyBorder="1" applyAlignment="1">
      <alignment horizontal="center" vertical="center" wrapText="1"/>
      <protection/>
    </xf>
    <xf numFmtId="49" fontId="9" fillId="0" borderId="37" xfId="202" applyNumberFormat="1" applyFont="1" applyFill="1" applyBorder="1" applyAlignment="1">
      <alignment horizontal="center" vertical="center" wrapText="1"/>
      <protection/>
    </xf>
    <xf numFmtId="49" fontId="59" fillId="3" borderId="26" xfId="202" applyNumberFormat="1" applyFont="1" applyFill="1" applyBorder="1" applyAlignment="1">
      <alignment horizontal="center" wrapText="1"/>
      <protection/>
    </xf>
    <xf numFmtId="49" fontId="59" fillId="3" borderId="25" xfId="202" applyNumberFormat="1" applyFont="1" applyFill="1" applyBorder="1" applyAlignment="1">
      <alignment horizontal="center" wrapText="1"/>
      <protection/>
    </xf>
    <xf numFmtId="49" fontId="58" fillId="3" borderId="26" xfId="202" applyNumberFormat="1" applyFont="1" applyFill="1" applyBorder="1" applyAlignment="1">
      <alignment horizontal="center" wrapText="1"/>
      <protection/>
    </xf>
    <xf numFmtId="49" fontId="58" fillId="3" borderId="25" xfId="202" applyNumberFormat="1" applyFont="1" applyFill="1" applyBorder="1" applyAlignment="1">
      <alignment horizontal="center" wrapText="1"/>
      <protection/>
    </xf>
    <xf numFmtId="49" fontId="9" fillId="0" borderId="20" xfId="202" applyNumberFormat="1" applyFont="1" applyFill="1" applyBorder="1" applyAlignment="1">
      <alignment horizontal="center" vertical="center" wrapText="1"/>
      <protection/>
    </xf>
    <xf numFmtId="49" fontId="34" fillId="0" borderId="0" xfId="202" applyNumberFormat="1" applyFont="1" applyBorder="1" applyAlignment="1">
      <alignment horizontal="center"/>
      <protection/>
    </xf>
    <xf numFmtId="49" fontId="27" fillId="0" borderId="0" xfId="202" applyNumberFormat="1" applyFont="1" applyBorder="1" applyAlignment="1">
      <alignment horizontal="center"/>
      <protection/>
    </xf>
    <xf numFmtId="49" fontId="27" fillId="0" borderId="0" xfId="202" applyNumberFormat="1" applyFont="1" applyAlignment="1">
      <alignment horizontal="center"/>
      <protection/>
    </xf>
    <xf numFmtId="49" fontId="0" fillId="0" borderId="0" xfId="202" applyNumberFormat="1" applyFont="1" applyAlignment="1">
      <alignment horizontal="left"/>
      <protection/>
    </xf>
    <xf numFmtId="49" fontId="16" fillId="0" borderId="0" xfId="202" applyNumberFormat="1" applyFont="1" applyAlignment="1">
      <alignment horizontal="center" wrapText="1"/>
      <protection/>
    </xf>
    <xf numFmtId="49" fontId="20" fillId="0" borderId="22" xfId="202" applyNumberFormat="1" applyFont="1" applyBorder="1" applyAlignment="1">
      <alignment horizontal="left"/>
      <protection/>
    </xf>
    <xf numFmtId="49" fontId="20" fillId="0" borderId="0" xfId="202" applyNumberFormat="1" applyFont="1" applyAlignment="1">
      <alignment horizontal="center"/>
      <protection/>
    </xf>
    <xf numFmtId="49" fontId="20" fillId="0" borderId="0" xfId="202" applyNumberFormat="1" applyFont="1" applyBorder="1" applyAlignment="1">
      <alignment horizontal="left"/>
      <protection/>
    </xf>
    <xf numFmtId="49" fontId="0" fillId="0" borderId="0" xfId="202" applyNumberFormat="1" applyFont="1" applyAlignment="1">
      <alignment horizontal="left" wrapText="1"/>
      <protection/>
    </xf>
    <xf numFmtId="49" fontId="5" fillId="0" borderId="0" xfId="202" applyNumberFormat="1" applyFont="1" applyAlignment="1">
      <alignment horizontal="left" wrapText="1"/>
      <protection/>
    </xf>
    <xf numFmtId="49" fontId="0" fillId="0" borderId="0" xfId="202" applyNumberFormat="1" applyFont="1" applyAlignment="1">
      <alignment/>
      <protection/>
    </xf>
    <xf numFmtId="49" fontId="5" fillId="0" borderId="20" xfId="202" applyNumberFormat="1" applyFont="1" applyFill="1" applyBorder="1" applyAlignment="1">
      <alignment horizontal="center" vertical="center" wrapText="1"/>
      <protection/>
    </xf>
    <xf numFmtId="49" fontId="22" fillId="0" borderId="20" xfId="202" applyNumberFormat="1" applyFont="1" applyFill="1" applyBorder="1" applyAlignment="1">
      <alignment horizontal="center" vertical="center" wrapText="1"/>
      <protection/>
    </xf>
    <xf numFmtId="49" fontId="5" fillId="0" borderId="0" xfId="202" applyNumberFormat="1" applyFont="1" applyAlignment="1">
      <alignment horizontal="left"/>
      <protection/>
    </xf>
    <xf numFmtId="49" fontId="5" fillId="0" borderId="20" xfId="202" applyNumberFormat="1" applyFont="1" applyBorder="1" applyAlignment="1">
      <alignment horizontal="center"/>
      <protection/>
    </xf>
    <xf numFmtId="49" fontId="79" fillId="4" borderId="21" xfId="205" applyNumberFormat="1" applyFont="1" applyFill="1" applyBorder="1" applyAlignment="1">
      <alignment horizontal="center" vertical="center" wrapText="1"/>
      <protection/>
    </xf>
    <xf numFmtId="49" fontId="79" fillId="4" borderId="38" xfId="205" applyNumberFormat="1" applyFont="1" applyFill="1" applyBorder="1" applyAlignment="1">
      <alignment horizontal="center" vertical="center" wrapText="1"/>
      <protection/>
    </xf>
    <xf numFmtId="49" fontId="79" fillId="4" borderId="23" xfId="205" applyNumberFormat="1" applyFont="1" applyFill="1" applyBorder="1" applyAlignment="1">
      <alignment horizontal="center" vertical="center" wrapText="1"/>
      <protection/>
    </xf>
    <xf numFmtId="49" fontId="0" fillId="0" borderId="0" xfId="205" applyNumberFormat="1" applyFont="1" applyAlignment="1">
      <alignment horizontal="left"/>
      <protection/>
    </xf>
    <xf numFmtId="49" fontId="87" fillId="0" borderId="26" xfId="205" applyNumberFormat="1" applyFont="1" applyBorder="1" applyAlignment="1">
      <alignment horizontal="center" vertical="center" wrapText="1"/>
      <protection/>
    </xf>
    <xf numFmtId="49" fontId="87" fillId="0" borderId="25" xfId="205" applyNumberFormat="1" applyFont="1" applyBorder="1" applyAlignment="1">
      <alignment horizontal="center" vertical="center" wrapText="1"/>
      <protection/>
    </xf>
    <xf numFmtId="49" fontId="34" fillId="0" borderId="0" xfId="205" applyNumberFormat="1" applyFont="1" applyBorder="1" applyAlignment="1">
      <alignment horizontal="center" wrapText="1"/>
      <protection/>
    </xf>
    <xf numFmtId="49" fontId="8" fillId="0" borderId="42" xfId="205" applyNumberFormat="1" applyFont="1" applyFill="1" applyBorder="1" applyAlignment="1">
      <alignment horizontal="center" vertical="center"/>
      <protection/>
    </xf>
    <xf numFmtId="49" fontId="8" fillId="0" borderId="20" xfId="205" applyNumberFormat="1" applyFont="1" applyFill="1" applyBorder="1" applyAlignment="1">
      <alignment horizontal="center" vertical="center" wrapText="1"/>
      <protection/>
    </xf>
    <xf numFmtId="49" fontId="8" fillId="0" borderId="21" xfId="205" applyNumberFormat="1" applyFont="1" applyFill="1" applyBorder="1" applyAlignment="1">
      <alignment horizontal="center" vertical="center" wrapText="1"/>
      <protection/>
    </xf>
    <xf numFmtId="49" fontId="8" fillId="0" borderId="38" xfId="205" applyNumberFormat="1" applyFont="1" applyFill="1" applyBorder="1" applyAlignment="1">
      <alignment horizontal="center" vertical="center" wrapText="1"/>
      <protection/>
    </xf>
    <xf numFmtId="49" fontId="8" fillId="0" borderId="23" xfId="205" applyNumberFormat="1" applyFont="1" applyFill="1" applyBorder="1" applyAlignment="1">
      <alignment horizontal="center" vertical="center" wrapText="1"/>
      <protection/>
    </xf>
    <xf numFmtId="49" fontId="15" fillId="0" borderId="0" xfId="205" applyNumberFormat="1" applyFont="1" applyAlignment="1">
      <alignment horizontal="center"/>
      <protection/>
    </xf>
    <xf numFmtId="49" fontId="34" fillId="0" borderId="0" xfId="205" applyNumberFormat="1" applyFont="1" applyBorder="1" applyAlignment="1">
      <alignment horizontal="center"/>
      <protection/>
    </xf>
    <xf numFmtId="49" fontId="89" fillId="3" borderId="26" xfId="205" applyNumberFormat="1" applyFont="1" applyFill="1" applyBorder="1" applyAlignment="1">
      <alignment horizontal="center" vertical="center" wrapText="1"/>
      <protection/>
    </xf>
    <xf numFmtId="49" fontId="89" fillId="3" borderId="25" xfId="205" applyNumberFormat="1" applyFont="1" applyFill="1" applyBorder="1" applyAlignment="1">
      <alignment horizontal="center" vertical="center" wrapText="1"/>
      <protection/>
    </xf>
    <xf numFmtId="49" fontId="31" fillId="0" borderId="0" xfId="205" applyNumberFormat="1" applyFont="1" applyAlignment="1">
      <alignment horizontal="center"/>
      <protection/>
    </xf>
    <xf numFmtId="0" fontId="27" fillId="47" borderId="0" xfId="205" applyFont="1" applyFill="1" applyBorder="1" applyAlignment="1">
      <alignment horizontal="center"/>
      <protection/>
    </xf>
    <xf numFmtId="49" fontId="34" fillId="0" borderId="0" xfId="205" applyNumberFormat="1" applyFont="1" applyAlignment="1">
      <alignment horizontal="center"/>
      <protection/>
    </xf>
    <xf numFmtId="49" fontId="27" fillId="0" borderId="0" xfId="205" applyNumberFormat="1" applyFont="1" applyBorder="1" applyAlignment="1">
      <alignment horizontal="center" wrapText="1"/>
      <protection/>
    </xf>
    <xf numFmtId="49" fontId="8" fillId="0" borderId="26" xfId="205" applyNumberFormat="1" applyFont="1" applyBorder="1" applyAlignment="1">
      <alignment horizontal="center" vertical="center" wrapText="1"/>
      <protection/>
    </xf>
    <xf numFmtId="49" fontId="8" fillId="0" borderId="25" xfId="205" applyNumberFormat="1" applyFont="1" applyBorder="1" applyAlignment="1">
      <alignment horizontal="center" vertical="center" wrapText="1"/>
      <protection/>
    </xf>
    <xf numFmtId="49" fontId="27" fillId="0" borderId="0" xfId="205" applyNumberFormat="1" applyFont="1" applyBorder="1" applyAlignment="1">
      <alignment horizontal="center"/>
      <protection/>
    </xf>
    <xf numFmtId="49" fontId="5" fillId="0" borderId="0" xfId="205" applyNumberFormat="1" applyFont="1" applyBorder="1" applyAlignment="1">
      <alignment horizontal="left"/>
      <protection/>
    </xf>
    <xf numFmtId="49" fontId="8" fillId="0" borderId="35" xfId="205" applyNumberFormat="1" applyFont="1" applyFill="1" applyBorder="1" applyAlignment="1">
      <alignment horizontal="center" vertical="center"/>
      <protection/>
    </xf>
    <xf numFmtId="49" fontId="8" fillId="0" borderId="36" xfId="205" applyNumberFormat="1" applyFont="1" applyFill="1" applyBorder="1" applyAlignment="1">
      <alignment horizontal="center" vertical="center"/>
      <protection/>
    </xf>
    <xf numFmtId="49" fontId="8" fillId="0" borderId="24" xfId="205" applyNumberFormat="1" applyFont="1" applyFill="1" applyBorder="1" applyAlignment="1">
      <alignment horizontal="center" vertical="center"/>
      <protection/>
    </xf>
    <xf numFmtId="49" fontId="8" fillId="0" borderId="41" xfId="205" applyNumberFormat="1" applyFont="1" applyFill="1" applyBorder="1" applyAlignment="1">
      <alignment horizontal="center" vertical="center"/>
      <protection/>
    </xf>
    <xf numFmtId="49" fontId="8" fillId="0" borderId="27" xfId="205" applyNumberFormat="1" applyFont="1" applyFill="1" applyBorder="1" applyAlignment="1">
      <alignment horizontal="center" vertical="center"/>
      <protection/>
    </xf>
    <xf numFmtId="49" fontId="8" fillId="0" borderId="37" xfId="205" applyNumberFormat="1" applyFont="1" applyFill="1" applyBorder="1" applyAlignment="1">
      <alignment horizontal="center" vertical="center"/>
      <protection/>
    </xf>
    <xf numFmtId="49" fontId="16" fillId="0" borderId="0" xfId="205" applyNumberFormat="1" applyFont="1" applyFill="1" applyAlignment="1">
      <alignment horizontal="center" wrapText="1"/>
      <protection/>
    </xf>
    <xf numFmtId="49" fontId="16" fillId="0" borderId="0" xfId="205" applyNumberFormat="1" applyFont="1" applyAlignment="1">
      <alignment horizontal="center"/>
      <protection/>
    </xf>
    <xf numFmtId="49" fontId="6" fillId="0" borderId="0" xfId="205" applyNumberFormat="1" applyFont="1" applyAlignment="1">
      <alignment horizontal="left"/>
      <protection/>
    </xf>
    <xf numFmtId="49" fontId="8" fillId="0" borderId="26" xfId="205" applyNumberFormat="1" applyFont="1" applyFill="1" applyBorder="1" applyAlignment="1">
      <alignment horizontal="center" vertical="center"/>
      <protection/>
    </xf>
    <xf numFmtId="49" fontId="5" fillId="0" borderId="0" xfId="205" applyNumberFormat="1" applyFont="1" applyFill="1" applyAlignment="1">
      <alignment horizontal="left"/>
      <protection/>
    </xf>
    <xf numFmtId="49" fontId="36" fillId="0" borderId="0" xfId="205" applyNumberFormat="1" applyFont="1" applyAlignment="1">
      <alignment horizontal="center"/>
      <protection/>
    </xf>
    <xf numFmtId="49" fontId="20" fillId="0" borderId="0" xfId="205" applyNumberFormat="1" applyFont="1" applyBorder="1" applyAlignment="1">
      <alignment horizontal="left"/>
      <protection/>
    </xf>
    <xf numFmtId="49" fontId="8" fillId="0" borderId="26" xfId="205" applyNumberFormat="1" applyFont="1" applyFill="1" applyBorder="1" applyAlignment="1">
      <alignment horizontal="center" vertical="center" wrapText="1"/>
      <protection/>
    </xf>
    <xf numFmtId="49" fontId="88" fillId="3" borderId="26" xfId="205" applyNumberFormat="1" applyFont="1" applyFill="1" applyBorder="1" applyAlignment="1">
      <alignment horizontal="center" vertical="center" wrapText="1"/>
      <protection/>
    </xf>
    <xf numFmtId="49" fontId="88" fillId="3" borderId="25" xfId="205" applyNumberFormat="1" applyFont="1" applyFill="1" applyBorder="1" applyAlignment="1">
      <alignment horizontal="center" vertical="center" wrapText="1"/>
      <protection/>
    </xf>
    <xf numFmtId="49" fontId="8" fillId="0" borderId="25" xfId="205" applyNumberFormat="1" applyFont="1" applyFill="1" applyBorder="1" applyAlignment="1">
      <alignment horizontal="center" vertical="center" wrapText="1"/>
      <protection/>
    </xf>
    <xf numFmtId="49" fontId="8" fillId="0" borderId="19" xfId="205" applyNumberFormat="1" applyFont="1" applyFill="1" applyBorder="1" applyAlignment="1">
      <alignment horizontal="center" vertical="center"/>
      <protection/>
    </xf>
    <xf numFmtId="49" fontId="8" fillId="0" borderId="0" xfId="205" applyNumberFormat="1" applyFont="1" applyFill="1" applyBorder="1" applyAlignment="1">
      <alignment horizontal="center" vertical="center"/>
      <protection/>
    </xf>
    <xf numFmtId="49" fontId="8" fillId="0" borderId="22" xfId="205" applyNumberFormat="1" applyFont="1" applyFill="1" applyBorder="1" applyAlignment="1">
      <alignment horizontal="center" vertical="center"/>
      <protection/>
    </xf>
    <xf numFmtId="0" fontId="71" fillId="3" borderId="26" xfId="205" applyFont="1" applyFill="1" applyBorder="1" applyAlignment="1">
      <alignment horizontal="center" vertical="center" wrapText="1"/>
      <protection/>
    </xf>
    <xf numFmtId="0" fontId="71" fillId="3" borderId="25" xfId="205" applyFont="1" applyFill="1" applyBorder="1" applyAlignment="1">
      <alignment horizontal="center" vertical="center" wrapText="1"/>
      <protection/>
    </xf>
    <xf numFmtId="0" fontId="8" fillId="0" borderId="26" xfId="205" applyFont="1" applyBorder="1" applyAlignment="1">
      <alignment horizontal="center" vertical="center" wrapText="1"/>
      <protection/>
    </xf>
    <xf numFmtId="0" fontId="8" fillId="0" borderId="25" xfId="205" applyFont="1" applyBorder="1" applyAlignment="1">
      <alignment horizontal="center" vertical="center" wrapText="1"/>
      <protection/>
    </xf>
    <xf numFmtId="0" fontId="15" fillId="0" borderId="22" xfId="205" applyFont="1" applyBorder="1" applyAlignment="1">
      <alignment horizontal="left"/>
      <protection/>
    </xf>
    <xf numFmtId="0" fontId="8" fillId="0" borderId="26" xfId="205" applyFont="1" applyBorder="1" applyAlignment="1">
      <alignment horizontal="center" vertical="center"/>
      <protection/>
    </xf>
    <xf numFmtId="0" fontId="8" fillId="0" borderId="42" xfId="205" applyFont="1" applyBorder="1" applyAlignment="1">
      <alignment horizontal="center" vertical="center"/>
      <protection/>
    </xf>
    <xf numFmtId="0" fontId="8" fillId="0" borderId="25" xfId="205" applyFont="1" applyBorder="1" applyAlignment="1">
      <alignment horizontal="center" vertical="center"/>
      <protection/>
    </xf>
    <xf numFmtId="0" fontId="70" fillId="3" borderId="26" xfId="205" applyFont="1" applyFill="1" applyBorder="1" applyAlignment="1">
      <alignment horizontal="center" vertical="center" wrapText="1"/>
      <protection/>
    </xf>
    <xf numFmtId="0" fontId="70" fillId="3" borderId="25" xfId="205" applyFont="1" applyFill="1" applyBorder="1" applyAlignment="1">
      <alignment horizontal="center" vertical="center" wrapText="1"/>
      <protection/>
    </xf>
    <xf numFmtId="0" fontId="8" fillId="0" borderId="20" xfId="205" applyFont="1" applyBorder="1" applyAlignment="1">
      <alignment horizontal="center" vertical="center" wrapText="1"/>
      <protection/>
    </xf>
    <xf numFmtId="0" fontId="8" fillId="0" borderId="20" xfId="205" applyFont="1" applyFill="1" applyBorder="1" applyAlignment="1">
      <alignment horizontal="center" vertical="center" wrapText="1"/>
      <protection/>
    </xf>
    <xf numFmtId="0" fontId="8" fillId="0" borderId="21" xfId="205" applyFont="1" applyBorder="1" applyAlignment="1">
      <alignment horizontal="center" vertical="center" wrapText="1"/>
      <protection/>
    </xf>
    <xf numFmtId="0" fontId="8" fillId="0" borderId="38" xfId="205" applyFont="1" applyBorder="1" applyAlignment="1">
      <alignment horizontal="center" vertical="center" wrapText="1"/>
      <protection/>
    </xf>
    <xf numFmtId="0" fontId="8" fillId="0" borderId="23" xfId="205" applyFont="1" applyBorder="1" applyAlignment="1">
      <alignment horizontal="center" vertical="center" wrapText="1"/>
      <protection/>
    </xf>
    <xf numFmtId="0" fontId="23" fillId="0" borderId="26" xfId="205" applyFont="1" applyBorder="1" applyAlignment="1">
      <alignment horizontal="center" vertical="center" wrapText="1"/>
      <protection/>
    </xf>
    <xf numFmtId="0" fontId="23" fillId="0" borderId="25" xfId="205" applyFont="1" applyBorder="1" applyAlignment="1">
      <alignment horizontal="center" vertical="center" wrapText="1"/>
      <protection/>
    </xf>
    <xf numFmtId="0" fontId="34" fillId="0" borderId="0" xfId="205" applyNumberFormat="1" applyFont="1" applyBorder="1" applyAlignment="1">
      <alignment horizontal="center"/>
      <protection/>
    </xf>
    <xf numFmtId="0" fontId="34" fillId="0" borderId="0" xfId="205" applyFont="1" applyBorder="1" applyAlignment="1">
      <alignment horizontal="center" wrapText="1"/>
      <protection/>
    </xf>
    <xf numFmtId="0" fontId="27" fillId="0" borderId="0" xfId="205" applyFont="1" applyBorder="1" applyAlignment="1">
      <alignment horizontal="center" wrapText="1"/>
      <protection/>
    </xf>
    <xf numFmtId="0" fontId="27" fillId="0" borderId="0" xfId="205" applyNumberFormat="1" applyFont="1" applyBorder="1" applyAlignment="1">
      <alignment horizontal="center"/>
      <protection/>
    </xf>
    <xf numFmtId="0" fontId="91" fillId="0" borderId="0" xfId="205" applyFont="1" applyAlignment="1">
      <alignment horizontal="center"/>
      <protection/>
    </xf>
    <xf numFmtId="0" fontId="5" fillId="0" borderId="0" xfId="205" applyFont="1" applyBorder="1" applyAlignment="1">
      <alignment horizontal="left"/>
      <protection/>
    </xf>
    <xf numFmtId="0" fontId="0" fillId="0" borderId="0" xfId="205" applyFont="1" applyBorder="1" applyAlignment="1">
      <alignment horizontal="left"/>
      <protection/>
    </xf>
    <xf numFmtId="0" fontId="5" fillId="0" borderId="0" xfId="205" applyNumberFormat="1" applyFont="1" applyAlignment="1">
      <alignment horizontal="left"/>
      <protection/>
    </xf>
    <xf numFmtId="0" fontId="0" fillId="0" borderId="0" xfId="205" applyFont="1" applyAlignment="1">
      <alignment horizontal="left"/>
      <protection/>
    </xf>
    <xf numFmtId="0" fontId="0" fillId="0" borderId="0" xfId="205" applyFont="1" applyBorder="1" applyAlignment="1">
      <alignment/>
      <protection/>
    </xf>
    <xf numFmtId="0" fontId="16" fillId="0" borderId="0" xfId="205" applyFont="1" applyAlignment="1">
      <alignment horizontal="center" wrapText="1"/>
      <protection/>
    </xf>
    <xf numFmtId="0" fontId="15" fillId="0" borderId="0" xfId="205" applyFont="1" applyBorder="1" applyAlignment="1">
      <alignment horizontal="center"/>
      <protection/>
    </xf>
    <xf numFmtId="0" fontId="16" fillId="0" borderId="0" xfId="205" applyFont="1" applyAlignment="1">
      <alignment horizontal="center"/>
      <protection/>
    </xf>
    <xf numFmtId="0" fontId="36" fillId="0" borderId="0" xfId="205" applyFont="1" applyAlignment="1">
      <alignment horizontal="center"/>
      <protection/>
    </xf>
    <xf numFmtId="0" fontId="8" fillId="0" borderId="35" xfId="205" applyFont="1" applyBorder="1" applyAlignment="1">
      <alignment horizontal="center" vertical="center" wrapText="1"/>
      <protection/>
    </xf>
    <xf numFmtId="0" fontId="8" fillId="0" borderId="19" xfId="205" applyFont="1" applyBorder="1" applyAlignment="1">
      <alignment horizontal="center" vertical="center" wrapText="1"/>
      <protection/>
    </xf>
    <xf numFmtId="0" fontId="8" fillId="0" borderId="36" xfId="205" applyFont="1" applyBorder="1" applyAlignment="1">
      <alignment horizontal="center" vertical="center" wrapText="1"/>
      <protection/>
    </xf>
    <xf numFmtId="0" fontId="8" fillId="0" borderId="24" xfId="205" applyFont="1" applyBorder="1" applyAlignment="1">
      <alignment horizontal="center" vertical="center" wrapText="1"/>
      <protection/>
    </xf>
    <xf numFmtId="0" fontId="8" fillId="0" borderId="0" xfId="205" applyFont="1" applyBorder="1" applyAlignment="1">
      <alignment horizontal="center" vertical="center" wrapText="1"/>
      <protection/>
    </xf>
    <xf numFmtId="0" fontId="8" fillId="0" borderId="41" xfId="205" applyFont="1" applyBorder="1" applyAlignment="1">
      <alignment horizontal="center" vertical="center" wrapText="1"/>
      <protection/>
    </xf>
    <xf numFmtId="0" fontId="8" fillId="0" borderId="20" xfId="205" applyFont="1" applyBorder="1" applyAlignment="1">
      <alignment horizontal="center" vertical="center"/>
      <protection/>
    </xf>
    <xf numFmtId="3" fontId="0" fillId="47" borderId="0" xfId="205" applyNumberFormat="1" applyFont="1" applyFill="1" applyBorder="1" applyAlignment="1">
      <alignment horizontal="left"/>
      <protection/>
    </xf>
    <xf numFmtId="0" fontId="14" fillId="0" borderId="20" xfId="205" applyFont="1" applyBorder="1" applyAlignment="1">
      <alignment horizontal="center" vertical="center" wrapText="1"/>
      <protection/>
    </xf>
    <xf numFmtId="49" fontId="21" fillId="0" borderId="22" xfId="205" applyNumberFormat="1" applyFont="1" applyBorder="1" applyAlignment="1">
      <alignment horizontal="center"/>
      <protection/>
    </xf>
    <xf numFmtId="49" fontId="77" fillId="0" borderId="20" xfId="205" applyNumberFormat="1" applyFont="1" applyBorder="1" applyAlignment="1">
      <alignment horizontal="center" vertical="center" wrapText="1"/>
      <protection/>
    </xf>
    <xf numFmtId="49" fontId="14" fillId="0" borderId="20" xfId="205" applyNumberFormat="1" applyFont="1" applyBorder="1" applyAlignment="1">
      <alignment horizontal="center" vertical="center" wrapText="1"/>
      <protection/>
    </xf>
    <xf numFmtId="49" fontId="5" fillId="0" borderId="0" xfId="205" applyNumberFormat="1" applyFont="1" applyAlignment="1">
      <alignment horizontal="left"/>
      <protection/>
    </xf>
    <xf numFmtId="49" fontId="7" fillId="0" borderId="0" xfId="205" applyNumberFormat="1" applyFont="1" applyBorder="1" applyAlignment="1">
      <alignment horizontal="left" wrapText="1"/>
      <protection/>
    </xf>
    <xf numFmtId="49" fontId="7" fillId="0" borderId="0" xfId="205" applyNumberFormat="1" applyFont="1" applyBorder="1" applyAlignment="1">
      <alignment horizontal="left"/>
      <protection/>
    </xf>
    <xf numFmtId="49" fontId="16" fillId="0" borderId="0" xfId="205" applyNumberFormat="1" applyFont="1" applyAlignment="1">
      <alignment horizontal="center" wrapText="1"/>
      <protection/>
    </xf>
    <xf numFmtId="49" fontId="0" fillId="47" borderId="0" xfId="205" applyNumberFormat="1" applyFont="1" applyFill="1" applyBorder="1" applyAlignment="1">
      <alignment horizontal="left" vertical="top" wrapText="1"/>
      <protection/>
    </xf>
    <xf numFmtId="49" fontId="5" fillId="47" borderId="0" xfId="205" applyNumberFormat="1" applyFont="1" applyFill="1" applyBorder="1" applyAlignment="1">
      <alignment horizontal="left" vertical="top" wrapText="1"/>
      <protection/>
    </xf>
    <xf numFmtId="49" fontId="0" fillId="0" borderId="0" xfId="205" applyNumberFormat="1" applyFont="1" applyAlignment="1">
      <alignment horizontal="justify" vertical="top"/>
      <protection/>
    </xf>
    <xf numFmtId="49" fontId="0" fillId="0" borderId="0" xfId="205" applyNumberFormat="1" applyFont="1" applyBorder="1" applyAlignment="1">
      <alignment horizontal="justify" vertical="top" wrapText="1"/>
      <protection/>
    </xf>
    <xf numFmtId="49" fontId="0" fillId="0" borderId="0" xfId="205" applyNumberFormat="1" applyFont="1" applyBorder="1" applyAlignment="1">
      <alignment horizontal="justify" vertical="top"/>
      <protection/>
    </xf>
    <xf numFmtId="49" fontId="20" fillId="0" borderId="0" xfId="205" applyNumberFormat="1" applyFont="1" applyAlignment="1">
      <alignment horizontal="center" wrapText="1"/>
      <protection/>
    </xf>
    <xf numFmtId="49" fontId="82" fillId="0" borderId="0" xfId="205" applyNumberFormat="1" applyFont="1" applyAlignment="1">
      <alignment horizontal="center"/>
      <protection/>
    </xf>
    <xf numFmtId="49" fontId="8" fillId="0" borderId="20" xfId="205" applyNumberFormat="1" applyFont="1" applyFill="1" applyBorder="1" applyAlignment="1">
      <alignment horizontal="center" vertical="center"/>
      <protection/>
    </xf>
    <xf numFmtId="49" fontId="80" fillId="3" borderId="26" xfId="205" applyNumberFormat="1" applyFont="1" applyFill="1" applyBorder="1" applyAlignment="1">
      <alignment horizontal="center" vertical="center" wrapText="1"/>
      <protection/>
    </xf>
    <xf numFmtId="49" fontId="80" fillId="3" borderId="25" xfId="205" applyNumberFormat="1" applyFont="1" applyFill="1" applyBorder="1" applyAlignment="1">
      <alignment horizontal="center" vertical="center" wrapText="1"/>
      <protection/>
    </xf>
    <xf numFmtId="49" fontId="78" fillId="3" borderId="26" xfId="205" applyNumberFormat="1" applyFont="1" applyFill="1" applyBorder="1" applyAlignment="1">
      <alignment horizontal="center" vertical="center" wrapText="1"/>
      <protection/>
    </xf>
    <xf numFmtId="49" fontId="78" fillId="3" borderId="25" xfId="205" applyNumberFormat="1" applyFont="1" applyFill="1" applyBorder="1" applyAlignment="1">
      <alignment horizontal="center" vertical="center" wrapText="1"/>
      <protection/>
    </xf>
    <xf numFmtId="49" fontId="8" fillId="0" borderId="21" xfId="205" applyNumberFormat="1" applyFont="1" applyBorder="1" applyAlignment="1">
      <alignment horizontal="center" vertical="center" wrapText="1"/>
      <protection/>
    </xf>
    <xf numFmtId="49" fontId="8" fillId="0" borderId="38" xfId="205" applyNumberFormat="1" applyFont="1" applyBorder="1" applyAlignment="1">
      <alignment horizontal="center" vertical="center" wrapText="1"/>
      <protection/>
    </xf>
    <xf numFmtId="49" fontId="8" fillId="0" borderId="23" xfId="205" applyNumberFormat="1" applyFont="1" applyBorder="1" applyAlignment="1">
      <alignment horizontal="center" vertical="center" wrapText="1"/>
      <protection/>
    </xf>
    <xf numFmtId="49" fontId="34" fillId="0" borderId="0" xfId="205" applyNumberFormat="1" applyFont="1" applyBorder="1" applyAlignment="1">
      <alignment horizontal="left" wrapText="1"/>
      <protection/>
    </xf>
    <xf numFmtId="49" fontId="20" fillId="0" borderId="22" xfId="205" applyNumberFormat="1" applyFont="1" applyBorder="1" applyAlignment="1">
      <alignment horizontal="left"/>
      <protection/>
    </xf>
    <xf numFmtId="49" fontId="8" fillId="0" borderId="42" xfId="205" applyNumberFormat="1" applyFont="1" applyBorder="1" applyAlignment="1">
      <alignment horizontal="center" vertical="center" wrapText="1"/>
      <protection/>
    </xf>
    <xf numFmtId="49" fontId="21" fillId="0" borderId="0" xfId="205" applyNumberFormat="1" applyFont="1" applyAlignment="1">
      <alignment horizontal="center"/>
      <protection/>
    </xf>
    <xf numFmtId="49" fontId="9" fillId="0" borderId="0" xfId="205" applyNumberFormat="1" applyFont="1" applyAlignment="1">
      <alignment horizontal="left"/>
      <protection/>
    </xf>
    <xf numFmtId="49" fontId="15" fillId="0" borderId="0" xfId="205" applyNumberFormat="1" applyFont="1" applyBorder="1" applyAlignment="1">
      <alignment horizontal="left"/>
      <protection/>
    </xf>
    <xf numFmtId="49" fontId="9" fillId="0" borderId="26" xfId="205" applyNumberFormat="1" applyFont="1" applyBorder="1" applyAlignment="1">
      <alignment horizontal="center" vertical="center" wrapText="1"/>
      <protection/>
    </xf>
    <xf numFmtId="49" fontId="9" fillId="0" borderId="25" xfId="205" applyNumberFormat="1" applyFont="1" applyBorder="1" applyAlignment="1">
      <alignment horizontal="center" vertical="center" wrapText="1"/>
      <protection/>
    </xf>
    <xf numFmtId="49" fontId="6" fillId="0" borderId="0" xfId="205" applyNumberFormat="1" applyFont="1" applyAlignment="1">
      <alignment/>
      <protection/>
    </xf>
    <xf numFmtId="49" fontId="0" fillId="0" borderId="0" xfId="205" applyNumberFormat="1" applyFont="1" applyBorder="1" applyAlignment="1">
      <alignment horizontal="left"/>
      <protection/>
    </xf>
    <xf numFmtId="49" fontId="21" fillId="0" borderId="26" xfId="205" applyNumberFormat="1" applyFont="1" applyBorder="1" applyAlignment="1">
      <alignment horizontal="center" vertical="center" wrapText="1"/>
      <protection/>
    </xf>
    <xf numFmtId="49" fontId="21" fillId="0" borderId="25" xfId="205" applyNumberFormat="1" applyFont="1" applyBorder="1" applyAlignment="1">
      <alignment horizontal="center" vertical="center" wrapText="1"/>
      <protection/>
    </xf>
    <xf numFmtId="49" fontId="93" fillId="3" borderId="26" xfId="205" applyNumberFormat="1" applyFont="1" applyFill="1" applyBorder="1" applyAlignment="1">
      <alignment horizontal="center" vertical="center" wrapText="1"/>
      <protection/>
    </xf>
    <xf numFmtId="49" fontId="93" fillId="3" borderId="25" xfId="205" applyNumberFormat="1" applyFont="1" applyFill="1" applyBorder="1" applyAlignment="1">
      <alignment horizontal="center" vertical="center" wrapText="1"/>
      <protection/>
    </xf>
    <xf numFmtId="49" fontId="92" fillId="3" borderId="26" xfId="205" applyNumberFormat="1" applyFont="1" applyFill="1" applyBorder="1" applyAlignment="1">
      <alignment horizontal="center" vertical="center" wrapText="1"/>
      <protection/>
    </xf>
    <xf numFmtId="49" fontId="92" fillId="3" borderId="25" xfId="205" applyNumberFormat="1" applyFont="1" applyFill="1" applyBorder="1" applyAlignment="1">
      <alignment horizontal="center" vertical="center" wrapText="1"/>
      <protection/>
    </xf>
    <xf numFmtId="49" fontId="92" fillId="3" borderId="26" xfId="205" applyNumberFormat="1" applyFont="1" applyFill="1" applyBorder="1" applyAlignment="1">
      <alignment horizontal="center" vertical="center"/>
      <protection/>
    </xf>
    <xf numFmtId="49" fontId="92" fillId="3" borderId="25" xfId="205" applyNumberFormat="1" applyFont="1" applyFill="1" applyBorder="1" applyAlignment="1">
      <alignment horizontal="center" vertical="center"/>
      <protection/>
    </xf>
    <xf numFmtId="49" fontId="31" fillId="0" borderId="0" xfId="205" applyNumberFormat="1" applyFont="1" applyAlignment="1">
      <alignment horizontal="center"/>
      <protection/>
    </xf>
    <xf numFmtId="49" fontId="21" fillId="0" borderId="26" xfId="205" applyNumberFormat="1" applyFont="1" applyFill="1" applyBorder="1" applyAlignment="1">
      <alignment horizontal="center" vertical="center"/>
      <protection/>
    </xf>
    <xf numFmtId="49" fontId="21" fillId="0" borderId="25" xfId="205" applyNumberFormat="1" applyFont="1" applyFill="1" applyBorder="1" applyAlignment="1">
      <alignment horizontal="center" vertical="center"/>
      <protection/>
    </xf>
    <xf numFmtId="49" fontId="8" fillId="0" borderId="27" xfId="205" applyNumberFormat="1" applyFont="1" applyFill="1" applyBorder="1" applyAlignment="1">
      <alignment horizontal="center" vertical="center" wrapText="1"/>
      <protection/>
    </xf>
    <xf numFmtId="49" fontId="8" fillId="0" borderId="37" xfId="205" applyNumberFormat="1" applyFont="1" applyFill="1" applyBorder="1" applyAlignment="1">
      <alignment horizontal="center" vertical="center" wrapText="1"/>
      <protection/>
    </xf>
    <xf numFmtId="0" fontId="85" fillId="0" borderId="42" xfId="205" applyFont="1" applyFill="1" applyBorder="1" applyAlignment="1">
      <alignment horizontal="center" vertical="center" wrapText="1"/>
      <protection/>
    </xf>
    <xf numFmtId="0" fontId="85" fillId="0" borderId="25" xfId="205" applyFont="1" applyFill="1" applyBorder="1" applyAlignment="1">
      <alignment horizontal="center" vertical="center" wrapText="1"/>
      <protection/>
    </xf>
    <xf numFmtId="49" fontId="93" fillId="3" borderId="26" xfId="205" applyNumberFormat="1" applyFont="1" applyFill="1" applyBorder="1" applyAlignment="1">
      <alignment horizontal="center" vertical="center"/>
      <protection/>
    </xf>
    <xf numFmtId="49" fontId="93" fillId="3" borderId="25" xfId="205" applyNumberFormat="1" applyFont="1" applyFill="1" applyBorder="1" applyAlignment="1">
      <alignment horizontal="center" vertical="center"/>
      <protection/>
    </xf>
    <xf numFmtId="49" fontId="8" fillId="47" borderId="26" xfId="205" applyNumberFormat="1" applyFont="1" applyFill="1" applyBorder="1" applyAlignment="1">
      <alignment horizontal="center" vertical="center"/>
      <protection/>
    </xf>
    <xf numFmtId="49" fontId="8" fillId="47" borderId="25" xfId="205" applyNumberFormat="1" applyFont="1" applyFill="1" applyBorder="1" applyAlignment="1">
      <alignment horizontal="center" vertical="center"/>
      <protection/>
    </xf>
    <xf numFmtId="49" fontId="0" fillId="0" borderId="0" xfId="205" applyNumberFormat="1" applyFont="1" applyFill="1" applyAlignment="1">
      <alignment horizontal="left"/>
      <protection/>
    </xf>
    <xf numFmtId="49" fontId="8" fillId="0" borderId="35" xfId="205" applyNumberFormat="1" applyFont="1" applyFill="1" applyBorder="1" applyAlignment="1">
      <alignment horizontal="center" vertical="center" wrapText="1"/>
      <protection/>
    </xf>
    <xf numFmtId="49" fontId="8" fillId="0" borderId="36" xfId="205" applyNumberFormat="1" applyFont="1" applyFill="1" applyBorder="1" applyAlignment="1">
      <alignment horizontal="center" vertical="center" wrapText="1"/>
      <protection/>
    </xf>
    <xf numFmtId="49" fontId="8" fillId="0" borderId="24" xfId="205" applyNumberFormat="1" applyFont="1" applyFill="1" applyBorder="1" applyAlignment="1">
      <alignment horizontal="center" vertical="center" wrapText="1"/>
      <protection/>
    </xf>
    <xf numFmtId="49" fontId="8" fillId="0" borderId="41" xfId="205" applyNumberFormat="1" applyFont="1" applyFill="1" applyBorder="1" applyAlignment="1">
      <alignment horizontal="center" vertical="center" wrapText="1"/>
      <protection/>
    </xf>
    <xf numFmtId="49" fontId="8" fillId="0" borderId="42" xfId="205" applyNumberFormat="1" applyFont="1" applyFill="1" applyBorder="1" applyAlignment="1">
      <alignment horizontal="center" vertical="center" wrapText="1"/>
      <protection/>
    </xf>
    <xf numFmtId="49" fontId="20" fillId="0" borderId="0" xfId="205" applyNumberFormat="1" applyFont="1" applyFill="1" applyBorder="1" applyAlignment="1">
      <alignment horizontal="left"/>
      <protection/>
    </xf>
    <xf numFmtId="49" fontId="15" fillId="0" borderId="22" xfId="205" applyNumberFormat="1" applyFont="1" applyFill="1" applyBorder="1" applyAlignment="1">
      <alignment horizontal="center" vertical="center"/>
      <protection/>
    </xf>
    <xf numFmtId="0" fontId="27" fillId="0" borderId="0" xfId="205" applyFont="1" applyAlignment="1">
      <alignment horizontal="center"/>
      <protection/>
    </xf>
    <xf numFmtId="0" fontId="9" fillId="0" borderId="20" xfId="205" applyFont="1" applyFill="1" applyBorder="1" applyAlignment="1">
      <alignment horizontal="center" vertical="center" wrapText="1"/>
      <protection/>
    </xf>
    <xf numFmtId="0" fontId="31" fillId="47" borderId="0" xfId="205" applyFont="1" applyFill="1" applyBorder="1" applyAlignment="1">
      <alignment horizontal="center"/>
      <protection/>
    </xf>
    <xf numFmtId="49" fontId="9" fillId="0" borderId="35" xfId="205" applyNumberFormat="1" applyFont="1" applyFill="1" applyBorder="1" applyAlignment="1">
      <alignment horizontal="center" vertical="center"/>
      <protection/>
    </xf>
    <xf numFmtId="49" fontId="9" fillId="0" borderId="36" xfId="205" applyNumberFormat="1" applyFont="1" applyFill="1" applyBorder="1" applyAlignment="1">
      <alignment horizontal="center" vertical="center"/>
      <protection/>
    </xf>
    <xf numFmtId="49" fontId="9" fillId="0" borderId="24" xfId="205" applyNumberFormat="1" applyFont="1" applyFill="1" applyBorder="1" applyAlignment="1">
      <alignment horizontal="center" vertical="center"/>
      <protection/>
    </xf>
    <xf numFmtId="49" fontId="9" fillId="0" borderId="41" xfId="205" applyNumberFormat="1" applyFont="1" applyFill="1" applyBorder="1" applyAlignment="1">
      <alignment horizontal="center" vertical="center"/>
      <protection/>
    </xf>
    <xf numFmtId="49" fontId="9" fillId="0" borderId="27" xfId="205" applyNumberFormat="1" applyFont="1" applyFill="1" applyBorder="1" applyAlignment="1">
      <alignment horizontal="center" vertical="center"/>
      <protection/>
    </xf>
    <xf numFmtId="49" fontId="9" fillId="0" borderId="37" xfId="205" applyNumberFormat="1" applyFont="1" applyFill="1" applyBorder="1" applyAlignment="1">
      <alignment horizontal="center" vertical="center"/>
      <protection/>
    </xf>
    <xf numFmtId="0" fontId="20" fillId="0" borderId="0" xfId="205" applyFont="1" applyBorder="1" applyAlignment="1">
      <alignment horizontal="left"/>
      <protection/>
    </xf>
    <xf numFmtId="0" fontId="15" fillId="0" borderId="0" xfId="205" applyFont="1" applyAlignment="1">
      <alignment horizontal="center"/>
      <protection/>
    </xf>
    <xf numFmtId="49" fontId="34" fillId="0" borderId="0" xfId="205" applyNumberFormat="1" applyFont="1" applyBorder="1" applyAlignment="1">
      <alignment horizontal="justify" vertical="justify" wrapText="1"/>
      <protection/>
    </xf>
    <xf numFmtId="0" fontId="16" fillId="0" borderId="0" xfId="205" applyNumberFormat="1" applyFont="1" applyAlignment="1">
      <alignment horizontal="center"/>
      <protection/>
    </xf>
    <xf numFmtId="0" fontId="36" fillId="0" borderId="0" xfId="205" applyNumberFormat="1" applyFont="1" applyAlignment="1">
      <alignment horizontal="center"/>
      <protection/>
    </xf>
    <xf numFmtId="0" fontId="25" fillId="0" borderId="0" xfId="205" applyNumberFormat="1" applyFont="1" applyAlignment="1">
      <alignment horizontal="center"/>
      <protection/>
    </xf>
    <xf numFmtId="49" fontId="27" fillId="47" borderId="43" xfId="0" applyNumberFormat="1" applyFont="1" applyFill="1" applyBorder="1" applyAlignment="1">
      <alignment horizontal="center" vertical="center"/>
    </xf>
    <xf numFmtId="49" fontId="27" fillId="47" borderId="44" xfId="0" applyNumberFormat="1" applyFont="1" applyFill="1" applyBorder="1" applyAlignment="1">
      <alignment horizontal="center" vertical="center"/>
    </xf>
    <xf numFmtId="49" fontId="103" fillId="47" borderId="26" xfId="0" applyNumberFormat="1" applyFont="1" applyFill="1" applyBorder="1" applyAlignment="1">
      <alignment horizontal="left"/>
    </xf>
    <xf numFmtId="49" fontId="103" fillId="47" borderId="42" xfId="0" applyNumberFormat="1" applyFont="1" applyFill="1" applyBorder="1" applyAlignment="1">
      <alignment horizontal="left"/>
    </xf>
    <xf numFmtId="49" fontId="103" fillId="47" borderId="25" xfId="0" applyNumberFormat="1" applyFont="1" applyFill="1" applyBorder="1" applyAlignment="1">
      <alignment horizontal="left"/>
    </xf>
    <xf numFmtId="0" fontId="0" fillId="52"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5" fillId="0" borderId="0" xfId="0" applyNumberFormat="1" applyFont="1" applyFill="1" applyAlignment="1">
      <alignment horizontal="center"/>
    </xf>
    <xf numFmtId="0" fontId="24" fillId="0" borderId="0" xfId="0" applyNumberFormat="1" applyFont="1" applyFill="1" applyAlignment="1">
      <alignment horizontal="center"/>
    </xf>
    <xf numFmtId="49" fontId="0" fillId="0" borderId="20"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xf>
    <xf numFmtId="49" fontId="5" fillId="0" borderId="20"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5" fillId="0" borderId="0" xfId="0" applyNumberFormat="1" applyFont="1" applyFill="1" applyBorder="1" applyAlignment="1">
      <alignment horizontal="left" wrapText="1"/>
    </xf>
    <xf numFmtId="0" fontId="31" fillId="0" borderId="0" xfId="0" applyNumberFormat="1" applyFont="1" applyFill="1" applyAlignment="1">
      <alignment horizontal="center" wrapText="1"/>
    </xf>
    <xf numFmtId="0" fontId="31" fillId="0" borderId="0" xfId="0" applyNumberFormat="1" applyFont="1" applyFill="1" applyAlignment="1">
      <alignment horizontal="center"/>
    </xf>
    <xf numFmtId="49" fontId="0" fillId="0" borderId="20" xfId="0" applyNumberFormat="1" applyFont="1" applyFill="1" applyBorder="1" applyAlignment="1" applyProtection="1">
      <alignment horizontal="center" vertical="center" wrapText="1"/>
      <protection/>
    </xf>
    <xf numFmtId="49" fontId="5" fillId="0" borderId="0" xfId="0" applyNumberFormat="1" applyFont="1" applyFill="1" applyBorder="1" applyAlignment="1">
      <alignment horizontal="left" wrapText="1"/>
    </xf>
    <xf numFmtId="0" fontId="5" fillId="0" borderId="2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27" fillId="0" borderId="0" xfId="0" applyNumberFormat="1" applyFont="1" applyFill="1" applyAlignment="1">
      <alignment horizontal="center"/>
    </xf>
    <xf numFmtId="49" fontId="24" fillId="0" borderId="20" xfId="0" applyNumberFormat="1" applyFont="1" applyFill="1" applyBorder="1" applyAlignment="1" applyProtection="1">
      <alignment horizontal="center" vertical="center" wrapText="1"/>
      <protection/>
    </xf>
    <xf numFmtId="0" fontId="27" fillId="0" borderId="0" xfId="0"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xf>
    <xf numFmtId="0" fontId="20" fillId="0" borderId="19" xfId="0" applyNumberFormat="1" applyFont="1" applyFill="1" applyBorder="1" applyAlignment="1">
      <alignment horizontal="center" wrapText="1"/>
    </xf>
    <xf numFmtId="0" fontId="31" fillId="0" borderId="19" xfId="0" applyNumberFormat="1" applyFont="1" applyFill="1" applyBorder="1" applyAlignment="1">
      <alignment horizontal="center" vertical="center"/>
    </xf>
    <xf numFmtId="0" fontId="31" fillId="0" borderId="0" xfId="0" applyNumberFormat="1" applyFont="1" applyFill="1" applyAlignment="1">
      <alignment horizontal="left"/>
    </xf>
    <xf numFmtId="49" fontId="0" fillId="47" borderId="0" xfId="0" applyNumberFormat="1" applyFont="1" applyFill="1" applyAlignment="1">
      <alignment horizontal="center" wrapText="1"/>
    </xf>
    <xf numFmtId="49" fontId="8" fillId="47" borderId="26" xfId="0" applyNumberFormat="1" applyFont="1" applyFill="1" applyBorder="1" applyAlignment="1" applyProtection="1">
      <alignment horizontal="center" vertical="center" wrapText="1"/>
      <protection/>
    </xf>
    <xf numFmtId="49" fontId="8" fillId="47" borderId="25" xfId="0" applyNumberFormat="1" applyFont="1" applyFill="1" applyBorder="1" applyAlignment="1" applyProtection="1">
      <alignment horizontal="center" vertical="center" wrapText="1"/>
      <protection/>
    </xf>
    <xf numFmtId="49" fontId="66" fillId="0" borderId="26" xfId="0" applyNumberFormat="1" applyFont="1" applyFill="1" applyBorder="1" applyAlignment="1" applyProtection="1">
      <alignment horizontal="center" vertical="center" wrapText="1"/>
      <protection/>
    </xf>
    <xf numFmtId="49" fontId="66" fillId="0" borderId="25" xfId="0" applyNumberFormat="1" applyFont="1" applyFill="1" applyBorder="1" applyAlignment="1" applyProtection="1">
      <alignment horizontal="center" vertical="center" wrapText="1"/>
      <protection/>
    </xf>
    <xf numFmtId="49" fontId="31" fillId="0" borderId="19" xfId="0" applyNumberFormat="1" applyFont="1" applyFill="1" applyBorder="1" applyAlignment="1" applyProtection="1">
      <alignment horizontal="center" vertical="center"/>
      <protection/>
    </xf>
    <xf numFmtId="49" fontId="16" fillId="47" borderId="0" xfId="0" applyNumberFormat="1" applyFont="1" applyFill="1" applyBorder="1" applyAlignment="1">
      <alignment horizontal="center" wrapText="1"/>
    </xf>
    <xf numFmtId="49" fontId="27" fillId="47" borderId="0" xfId="0" applyNumberFormat="1" applyFont="1" applyFill="1" applyBorder="1" applyAlignment="1">
      <alignment horizontal="center" vertical="center"/>
    </xf>
    <xf numFmtId="49" fontId="27" fillId="47" borderId="0" xfId="0" applyNumberFormat="1" applyFont="1" applyFill="1" applyAlignment="1">
      <alignment horizontal="center" vertical="center"/>
    </xf>
    <xf numFmtId="49" fontId="6" fillId="47" borderId="0" xfId="0" applyNumberFormat="1" applyFont="1" applyFill="1" applyAlignment="1">
      <alignment horizontal="left"/>
    </xf>
    <xf numFmtId="49" fontId="6" fillId="47" borderId="0" xfId="0" applyNumberFormat="1" applyFont="1" applyFill="1" applyAlignment="1">
      <alignment horizontal="left" wrapText="1"/>
    </xf>
    <xf numFmtId="49" fontId="26" fillId="47" borderId="21" xfId="0" applyNumberFormat="1" applyFont="1" applyFill="1" applyBorder="1" applyAlignment="1" applyProtection="1">
      <alignment horizontal="center" vertical="center" wrapText="1"/>
      <protection/>
    </xf>
    <xf numFmtId="49" fontId="26" fillId="47" borderId="23" xfId="0" applyNumberFormat="1" applyFont="1" applyFill="1" applyBorder="1" applyAlignment="1">
      <alignment horizontal="center" vertical="center" wrapText="1"/>
    </xf>
    <xf numFmtId="49" fontId="26" fillId="47" borderId="25" xfId="0" applyNumberFormat="1" applyFont="1" applyFill="1" applyBorder="1" applyAlignment="1" applyProtection="1">
      <alignment horizontal="center" vertical="center" wrapText="1"/>
      <protection/>
    </xf>
    <xf numFmtId="49" fontId="26" fillId="47" borderId="20" xfId="0" applyNumberFormat="1" applyFont="1" applyFill="1" applyBorder="1" applyAlignment="1" applyProtection="1">
      <alignment horizontal="center" vertical="center" wrapText="1"/>
      <protection/>
    </xf>
    <xf numFmtId="1" fontId="26" fillId="47" borderId="21" xfId="0" applyNumberFormat="1" applyFont="1" applyFill="1" applyBorder="1" applyAlignment="1">
      <alignment horizontal="center" vertical="center" wrapText="1"/>
    </xf>
    <xf numFmtId="1" fontId="26" fillId="47" borderId="38" xfId="0" applyNumberFormat="1" applyFont="1" applyFill="1" applyBorder="1" applyAlignment="1">
      <alignment horizontal="center" vertical="center" wrapText="1"/>
    </xf>
    <xf numFmtId="1" fontId="26" fillId="47" borderId="23" xfId="0" applyNumberFormat="1" applyFont="1" applyFill="1" applyBorder="1" applyAlignment="1">
      <alignment horizontal="center" vertical="center" wrapText="1"/>
    </xf>
    <xf numFmtId="49" fontId="26" fillId="47" borderId="35" xfId="0" applyNumberFormat="1" applyFont="1" applyFill="1" applyBorder="1" applyAlignment="1" applyProtection="1">
      <alignment horizontal="center" vertical="center" wrapText="1"/>
      <protection/>
    </xf>
    <xf numFmtId="49" fontId="26" fillId="47" borderId="19" xfId="0" applyNumberFormat="1" applyFont="1" applyFill="1" applyBorder="1" applyAlignment="1" applyProtection="1">
      <alignment horizontal="center" vertical="center" wrapText="1"/>
      <protection/>
    </xf>
    <xf numFmtId="49" fontId="26" fillId="47" borderId="36" xfId="0" applyNumberFormat="1" applyFont="1" applyFill="1" applyBorder="1" applyAlignment="1" applyProtection="1">
      <alignment horizontal="center" vertical="center" wrapText="1"/>
      <protection/>
    </xf>
    <xf numFmtId="49" fontId="26" fillId="47" borderId="36" xfId="0" applyNumberFormat="1" applyFont="1" applyFill="1" applyBorder="1" applyAlignment="1">
      <alignment horizontal="center" vertical="center" wrapText="1"/>
    </xf>
    <xf numFmtId="49" fontId="26" fillId="47" borderId="41" xfId="0" applyNumberFormat="1" applyFont="1" applyFill="1" applyBorder="1" applyAlignment="1">
      <alignment horizontal="center" vertical="center" wrapText="1"/>
    </xf>
    <xf numFmtId="49" fontId="26" fillId="47" borderId="37" xfId="0" applyNumberFormat="1" applyFont="1" applyFill="1" applyBorder="1" applyAlignment="1">
      <alignment horizontal="center" vertical="center" wrapText="1"/>
    </xf>
    <xf numFmtId="49" fontId="26" fillId="47" borderId="26" xfId="0" applyNumberFormat="1" applyFont="1" applyFill="1" applyBorder="1" applyAlignment="1" applyProtection="1">
      <alignment horizontal="center" vertical="center" wrapText="1"/>
      <protection/>
    </xf>
    <xf numFmtId="49" fontId="26" fillId="47" borderId="42" xfId="0" applyNumberFormat="1" applyFont="1" applyFill="1" applyBorder="1" applyAlignment="1" applyProtection="1">
      <alignment horizontal="center" vertical="center" wrapText="1"/>
      <protection/>
    </xf>
    <xf numFmtId="49" fontId="26" fillId="47" borderId="20" xfId="0" applyNumberFormat="1" applyFont="1" applyFill="1" applyBorder="1" applyAlignment="1">
      <alignment horizontal="center" vertical="center" wrapText="1"/>
    </xf>
    <xf numFmtId="49" fontId="26" fillId="47" borderId="21" xfId="0" applyNumberFormat="1" applyFont="1" applyFill="1" applyBorder="1" applyAlignment="1">
      <alignment horizontal="center" vertical="center" wrapText="1"/>
    </xf>
    <xf numFmtId="49" fontId="6" fillId="0" borderId="0" xfId="0" applyNumberFormat="1" applyFont="1" applyFill="1" applyBorder="1" applyAlignment="1">
      <alignment horizontal="left" wrapText="1"/>
    </xf>
    <xf numFmtId="0" fontId="9" fillId="47" borderId="35" xfId="0" applyNumberFormat="1" applyFont="1" applyFill="1" applyBorder="1" applyAlignment="1">
      <alignment horizontal="center" vertical="center" wrapText="1"/>
    </xf>
    <xf numFmtId="0" fontId="9" fillId="47" borderId="36" xfId="0" applyNumberFormat="1" applyFont="1" applyFill="1" applyBorder="1" applyAlignment="1">
      <alignment horizontal="center" vertical="center" wrapText="1"/>
    </xf>
    <xf numFmtId="0" fontId="9" fillId="47" borderId="24" xfId="0" applyNumberFormat="1" applyFont="1" applyFill="1" applyBorder="1" applyAlignment="1">
      <alignment horizontal="center" vertical="center" wrapText="1"/>
    </xf>
    <xf numFmtId="0" fontId="9" fillId="47" borderId="41" xfId="0" applyNumberFormat="1" applyFont="1" applyFill="1" applyBorder="1" applyAlignment="1">
      <alignment horizontal="center" vertical="center" wrapText="1"/>
    </xf>
    <xf numFmtId="0" fontId="9" fillId="47" borderId="27" xfId="0" applyNumberFormat="1" applyFont="1" applyFill="1" applyBorder="1" applyAlignment="1">
      <alignment horizontal="center" vertical="center" wrapText="1"/>
    </xf>
    <xf numFmtId="0" fontId="9" fillId="47" borderId="37" xfId="0" applyNumberFormat="1" applyFont="1" applyFill="1" applyBorder="1" applyAlignment="1">
      <alignment horizontal="center" vertical="center" wrapText="1"/>
    </xf>
    <xf numFmtId="49" fontId="14" fillId="47" borderId="26" xfId="0" applyNumberFormat="1" applyFont="1" applyFill="1" applyBorder="1" applyAlignment="1" applyProtection="1">
      <alignment horizontal="center" vertical="center" wrapText="1"/>
      <protection/>
    </xf>
    <xf numFmtId="49" fontId="14" fillId="47" borderId="42" xfId="0" applyNumberFormat="1" applyFont="1" applyFill="1" applyBorder="1" applyAlignment="1">
      <alignment horizontal="center" vertical="center" wrapText="1"/>
    </xf>
    <xf numFmtId="49" fontId="14" fillId="47" borderId="25" xfId="0" applyNumberFormat="1" applyFont="1" applyFill="1" applyBorder="1" applyAlignment="1">
      <alignment horizontal="center" vertical="center" wrapText="1"/>
    </xf>
    <xf numFmtId="49" fontId="26" fillId="47" borderId="35" xfId="0" applyNumberFormat="1" applyFont="1" applyFill="1" applyBorder="1" applyAlignment="1">
      <alignment horizontal="center" vertical="center" wrapText="1"/>
    </xf>
    <xf numFmtId="49" fontId="26" fillId="47" borderId="24" xfId="0" applyNumberFormat="1" applyFont="1" applyFill="1" applyBorder="1" applyAlignment="1">
      <alignment horizontal="center" vertical="center" wrapText="1"/>
    </xf>
    <xf numFmtId="49" fontId="26" fillId="47" borderId="27" xfId="0" applyNumberFormat="1" applyFont="1" applyFill="1" applyBorder="1" applyAlignment="1">
      <alignment horizontal="center" vertical="center" wrapText="1"/>
    </xf>
    <xf numFmtId="49" fontId="26" fillId="47" borderId="38" xfId="0" applyNumberFormat="1" applyFont="1" applyFill="1" applyBorder="1" applyAlignment="1">
      <alignment horizontal="center" vertical="center" wrapText="1"/>
    </xf>
    <xf numFmtId="1" fontId="8" fillId="47" borderId="26" xfId="0" applyNumberFormat="1" applyFont="1" applyFill="1" applyBorder="1" applyAlignment="1">
      <alignment horizontal="center" vertical="center"/>
    </xf>
    <xf numFmtId="1" fontId="8" fillId="47" borderId="42" xfId="0" applyNumberFormat="1" applyFont="1" applyFill="1" applyBorder="1" applyAlignment="1">
      <alignment horizontal="center" vertical="center"/>
    </xf>
    <xf numFmtId="1" fontId="8" fillId="47" borderId="25" xfId="0" applyNumberFormat="1" applyFont="1" applyFill="1" applyBorder="1" applyAlignment="1">
      <alignment horizontal="center" vertical="center"/>
    </xf>
    <xf numFmtId="1" fontId="26" fillId="47" borderId="21" xfId="0" applyNumberFormat="1" applyFont="1" applyFill="1" applyBorder="1" applyAlignment="1" applyProtection="1">
      <alignment horizontal="center" vertical="center" wrapText="1"/>
      <protection/>
    </xf>
    <xf numFmtId="49" fontId="0" fillId="47" borderId="0" xfId="0" applyNumberFormat="1" applyFont="1" applyFill="1" applyAlignment="1">
      <alignment horizontal="left"/>
    </xf>
    <xf numFmtId="49" fontId="17" fillId="47" borderId="0" xfId="0" applyNumberFormat="1" applyFont="1" applyFill="1" applyAlignment="1">
      <alignment horizontal="center"/>
    </xf>
    <xf numFmtId="49" fontId="0" fillId="0" borderId="0" xfId="0" applyNumberFormat="1" applyFont="1" applyFill="1" applyAlignment="1">
      <alignment horizontal="left"/>
    </xf>
    <xf numFmtId="1" fontId="0" fillId="47" borderId="0" xfId="0" applyNumberFormat="1" applyFill="1" applyAlignment="1">
      <alignment horizontal="center"/>
    </xf>
    <xf numFmtId="49" fontId="5" fillId="0" borderId="0" xfId="0" applyNumberFormat="1" applyFont="1" applyFill="1" applyAlignment="1">
      <alignment horizontal="left"/>
    </xf>
    <xf numFmtId="49" fontId="16" fillId="47" borderId="0" xfId="0" applyNumberFormat="1" applyFont="1" applyFill="1" applyAlignment="1">
      <alignment horizontal="center"/>
    </xf>
    <xf numFmtId="49" fontId="16" fillId="47" borderId="0" xfId="0" applyNumberFormat="1" applyFont="1" applyFill="1" applyAlignment="1">
      <alignment horizontal="center" wrapText="1"/>
    </xf>
    <xf numFmtId="49" fontId="113" fillId="50" borderId="26" xfId="0" applyNumberFormat="1" applyFont="1" applyFill="1" applyBorder="1" applyAlignment="1" applyProtection="1">
      <alignment horizontal="center" vertical="center" wrapText="1"/>
      <protection/>
    </xf>
    <xf numFmtId="49" fontId="113" fillId="50" borderId="25" xfId="0" applyNumberFormat="1" applyFont="1" applyFill="1" applyBorder="1" applyAlignment="1" applyProtection="1">
      <alignment horizontal="center" vertical="center" wrapText="1"/>
      <protection/>
    </xf>
    <xf numFmtId="49" fontId="10" fillId="0" borderId="0" xfId="0" applyNumberFormat="1" applyFont="1" applyFill="1" applyBorder="1" applyAlignment="1">
      <alignment horizontal="center" wrapText="1"/>
    </xf>
    <xf numFmtId="49" fontId="0" fillId="0" borderId="19" xfId="0" applyNumberFormat="1" applyFill="1" applyBorder="1" applyAlignment="1">
      <alignment horizontal="center" vertical="center"/>
    </xf>
    <xf numFmtId="49" fontId="0" fillId="0" borderId="19" xfId="0" applyNumberFormat="1" applyFont="1" applyFill="1" applyBorder="1" applyAlignment="1">
      <alignment horizontal="center" vertical="center"/>
    </xf>
    <xf numFmtId="49" fontId="10" fillId="47" borderId="0" xfId="0" applyNumberFormat="1" applyFont="1" applyFill="1" applyAlignment="1">
      <alignment horizontal="center"/>
    </xf>
    <xf numFmtId="49" fontId="31" fillId="47" borderId="0" xfId="0" applyNumberFormat="1" applyFont="1" applyFill="1" applyAlignment="1">
      <alignment horizontal="center" wrapText="1"/>
    </xf>
    <xf numFmtId="49" fontId="27" fillId="47" borderId="0" xfId="0" applyNumberFormat="1" applyFont="1" applyFill="1" applyAlignment="1">
      <alignment horizontal="center"/>
    </xf>
    <xf numFmtId="49" fontId="31" fillId="47" borderId="0" xfId="0" applyNumberFormat="1" applyFont="1" applyFill="1" applyAlignment="1">
      <alignment horizontal="left"/>
    </xf>
    <xf numFmtId="49" fontId="26" fillId="47" borderId="23" xfId="0" applyNumberFormat="1" applyFont="1" applyFill="1" applyBorder="1" applyAlignment="1" applyProtection="1">
      <alignment horizontal="center" vertical="center" wrapText="1"/>
      <protection/>
    </xf>
    <xf numFmtId="49" fontId="31" fillId="47" borderId="0" xfId="0" applyNumberFormat="1" applyFont="1" applyFill="1" applyAlignment="1">
      <alignment horizontal="left" wrapText="1"/>
    </xf>
    <xf numFmtId="49" fontId="27" fillId="47" borderId="0" xfId="0" applyNumberFormat="1" applyFont="1" applyFill="1" applyBorder="1" applyAlignment="1">
      <alignment horizontal="center" wrapText="1"/>
    </xf>
    <xf numFmtId="0" fontId="0" fillId="0" borderId="0" xfId="0" applyNumberFormat="1" applyFont="1" applyFill="1" applyAlignment="1">
      <alignment horizontal="center"/>
    </xf>
    <xf numFmtId="49" fontId="23" fillId="0" borderId="20"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9" fillId="0" borderId="20" xfId="0" applyNumberFormat="1" applyFont="1" applyFill="1" applyBorder="1" applyAlignment="1">
      <alignment horizontal="center" vertical="center" wrapText="1"/>
    </xf>
    <xf numFmtId="49" fontId="9" fillId="0" borderId="20" xfId="0" applyNumberFormat="1" applyFont="1" applyFill="1" applyBorder="1" applyAlignment="1" applyProtection="1">
      <alignment horizontal="center" vertical="center" wrapText="1"/>
      <protection/>
    </xf>
    <xf numFmtId="49" fontId="6" fillId="0" borderId="20" xfId="0" applyNumberFormat="1" applyFont="1" applyFill="1" applyBorder="1" applyAlignment="1" applyProtection="1">
      <alignment horizontal="center" vertical="center" wrapText="1"/>
      <protection/>
    </xf>
    <xf numFmtId="49" fontId="27" fillId="0" borderId="0" xfId="0" applyNumberFormat="1" applyFont="1" applyFill="1" applyAlignment="1">
      <alignment horizontal="center"/>
    </xf>
    <xf numFmtId="49" fontId="27" fillId="0" borderId="0" xfId="0" applyNumberFormat="1" applyFont="1" applyFill="1" applyBorder="1" applyAlignment="1">
      <alignment horizontal="center"/>
    </xf>
    <xf numFmtId="0" fontId="6" fillId="0" borderId="0" xfId="0" applyNumberFormat="1" applyFont="1" applyFill="1" applyAlignment="1">
      <alignment horizontal="left"/>
    </xf>
    <xf numFmtId="0" fontId="34" fillId="0" borderId="0" xfId="0" applyNumberFormat="1" applyFont="1" applyFill="1" applyBorder="1" applyAlignment="1">
      <alignment horizontal="center" wrapText="1"/>
    </xf>
    <xf numFmtId="0" fontId="31" fillId="0" borderId="0"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wrapText="1"/>
    </xf>
    <xf numFmtId="49" fontId="16" fillId="0" borderId="0" xfId="0" applyNumberFormat="1" applyFont="1" applyFill="1" applyAlignment="1">
      <alignment horizontal="center"/>
    </xf>
    <xf numFmtId="49" fontId="16" fillId="0" borderId="0" xfId="0" applyNumberFormat="1" applyFont="1" applyFill="1" applyAlignment="1">
      <alignment horizontal="center" wrapText="1"/>
    </xf>
    <xf numFmtId="0" fontId="36" fillId="0" borderId="0" xfId="0" applyNumberFormat="1" applyFont="1" applyFill="1" applyAlignment="1">
      <alignment horizontal="center"/>
    </xf>
    <xf numFmtId="1" fontId="9" fillId="0" borderId="20" xfId="0" applyNumberFormat="1" applyFont="1" applyFill="1" applyBorder="1" applyAlignment="1">
      <alignment horizontal="center" vertical="center"/>
    </xf>
    <xf numFmtId="49" fontId="20" fillId="0" borderId="0" xfId="0" applyNumberFormat="1" applyFont="1" applyFill="1" applyBorder="1" applyAlignment="1">
      <alignment horizontal="center"/>
    </xf>
    <xf numFmtId="49" fontId="27" fillId="0" borderId="0" xfId="202" applyNumberFormat="1" applyFont="1" applyBorder="1" applyAlignment="1">
      <alignment horizontal="center" wrapText="1"/>
      <protection/>
    </xf>
    <xf numFmtId="49" fontId="9" fillId="0" borderId="26" xfId="202" applyNumberFormat="1" applyFont="1" applyFill="1" applyBorder="1" applyAlignment="1">
      <alignment horizontal="center" vertical="center" wrapText="1"/>
      <protection/>
    </xf>
    <xf numFmtId="49" fontId="9" fillId="0" borderId="25" xfId="202" applyNumberFormat="1" applyFont="1" applyFill="1" applyBorder="1" applyAlignment="1">
      <alignment horizontal="center" vertical="center" wrapText="1"/>
      <protection/>
    </xf>
    <xf numFmtId="49" fontId="30" fillId="0" borderId="25" xfId="202" applyNumberFormat="1" applyFont="1" applyFill="1" applyBorder="1" applyAlignment="1">
      <alignment horizontal="center" vertical="center" wrapText="1"/>
      <protection/>
    </xf>
    <xf numFmtId="0" fontId="9" fillId="0" borderId="35" xfId="202" applyNumberFormat="1" applyFont="1" applyBorder="1" applyAlignment="1">
      <alignment horizontal="center" vertical="center" wrapText="1"/>
      <protection/>
    </xf>
    <xf numFmtId="0" fontId="9" fillId="0" borderId="36" xfId="202" applyNumberFormat="1" applyFont="1" applyBorder="1" applyAlignment="1">
      <alignment horizontal="center" vertical="center" wrapText="1"/>
      <protection/>
    </xf>
    <xf numFmtId="0" fontId="9" fillId="0" borderId="24" xfId="202" applyNumberFormat="1" applyFont="1" applyBorder="1" applyAlignment="1">
      <alignment horizontal="center" vertical="center" wrapText="1"/>
      <protection/>
    </xf>
    <xf numFmtId="0" fontId="9" fillId="0" borderId="41" xfId="202" applyNumberFormat="1" applyFont="1" applyBorder="1" applyAlignment="1">
      <alignment horizontal="center" vertical="center" wrapText="1"/>
      <protection/>
    </xf>
    <xf numFmtId="49" fontId="9" fillId="44" borderId="26" xfId="202" applyNumberFormat="1" applyFont="1" applyFill="1" applyBorder="1" applyAlignment="1">
      <alignment horizontal="center" vertical="center"/>
      <protection/>
    </xf>
    <xf numFmtId="49" fontId="9" fillId="44" borderId="25" xfId="202" applyNumberFormat="1" applyFont="1" applyFill="1" applyBorder="1" applyAlignment="1">
      <alignment horizontal="center" vertical="center"/>
      <protection/>
    </xf>
    <xf numFmtId="0" fontId="59" fillId="3" borderId="26" xfId="202" applyNumberFormat="1" applyFont="1" applyFill="1" applyBorder="1" applyAlignment="1">
      <alignment horizontal="center" vertical="center" wrapText="1"/>
      <protection/>
    </xf>
    <xf numFmtId="0" fontId="59" fillId="3" borderId="25" xfId="202" applyNumberFormat="1" applyFont="1" applyFill="1" applyBorder="1" applyAlignment="1">
      <alignment horizontal="center" vertical="center" wrapText="1"/>
      <protection/>
    </xf>
    <xf numFmtId="49" fontId="5" fillId="0" borderId="0" xfId="202" applyNumberFormat="1" applyFont="1" applyBorder="1" applyAlignment="1">
      <alignment horizontal="left" wrapText="1"/>
      <protection/>
    </xf>
    <xf numFmtId="49" fontId="0" fillId="0" borderId="0" xfId="202" applyNumberFormat="1" applyFont="1" applyBorder="1" applyAlignment="1">
      <alignment horizontal="left" wrapText="1"/>
      <protection/>
    </xf>
    <xf numFmtId="49" fontId="9" fillId="0" borderId="26" xfId="202" applyNumberFormat="1" applyFont="1" applyBorder="1" applyAlignment="1">
      <alignment horizontal="center" vertical="center" wrapText="1"/>
      <protection/>
    </xf>
    <xf numFmtId="49" fontId="9" fillId="0" borderId="42" xfId="202" applyNumberFormat="1" applyFont="1" applyBorder="1" applyAlignment="1">
      <alignment horizontal="center" vertical="center" wrapText="1"/>
      <protection/>
    </xf>
    <xf numFmtId="49" fontId="9" fillId="0" borderId="25" xfId="202" applyNumberFormat="1" applyFont="1" applyBorder="1" applyAlignment="1">
      <alignment horizontal="center" vertical="center" wrapText="1"/>
      <protection/>
    </xf>
    <xf numFmtId="49" fontId="20" fillId="0" borderId="0" xfId="202" applyNumberFormat="1" applyFont="1" applyAlignment="1">
      <alignment horizontal="left"/>
      <protection/>
    </xf>
    <xf numFmtId="49" fontId="16" fillId="47" borderId="0" xfId="202" applyNumberFormat="1" applyFont="1" applyFill="1" applyAlignment="1">
      <alignment horizontal="center" vertical="center" wrapText="1"/>
      <protection/>
    </xf>
    <xf numFmtId="49" fontId="36" fillId="0" borderId="0" xfId="202" applyNumberFormat="1" applyFont="1" applyAlignment="1">
      <alignment horizontal="center"/>
      <protection/>
    </xf>
    <xf numFmtId="0" fontId="18" fillId="0" borderId="20" xfId="202" applyNumberFormat="1" applyFont="1" applyBorder="1" applyAlignment="1">
      <alignment horizontal="center" vertical="center" wrapText="1"/>
      <protection/>
    </xf>
    <xf numFmtId="0" fontId="58" fillId="3" borderId="26" xfId="202" applyNumberFormat="1" applyFont="1" applyFill="1" applyBorder="1" applyAlignment="1">
      <alignment horizontal="center" vertical="center" wrapText="1"/>
      <protection/>
    </xf>
    <xf numFmtId="0" fontId="58" fillId="3" borderId="25" xfId="202" applyNumberFormat="1" applyFont="1" applyFill="1" applyBorder="1" applyAlignment="1">
      <alignment horizontal="center" vertical="center" wrapText="1"/>
      <protection/>
    </xf>
    <xf numFmtId="49" fontId="0" fillId="3" borderId="35" xfId="202" applyNumberFormat="1" applyFont="1" applyFill="1" applyBorder="1" applyAlignment="1">
      <alignment horizontal="center"/>
      <protection/>
    </xf>
    <xf numFmtId="49" fontId="0" fillId="3" borderId="19" xfId="202" applyNumberFormat="1" applyFont="1" applyFill="1" applyBorder="1" applyAlignment="1">
      <alignment horizontal="center"/>
      <protection/>
    </xf>
    <xf numFmtId="49" fontId="0" fillId="3" borderId="36" xfId="202" applyNumberFormat="1" applyFont="1" applyFill="1" applyBorder="1" applyAlignment="1">
      <alignment horizontal="center"/>
      <protection/>
    </xf>
    <xf numFmtId="3" fontId="37" fillId="47" borderId="38" xfId="202" applyNumberFormat="1" applyFont="1" applyFill="1" applyBorder="1" applyAlignment="1" applyProtection="1">
      <alignment horizontal="center" vertical="center" wrapText="1"/>
      <protection/>
    </xf>
    <xf numFmtId="3" fontId="37" fillId="47" borderId="23" xfId="202" applyNumberFormat="1" applyFont="1" applyFill="1" applyBorder="1" applyAlignment="1" applyProtection="1">
      <alignment horizontal="center" vertical="center" wrapText="1"/>
      <protection/>
    </xf>
    <xf numFmtId="49" fontId="9" fillId="0" borderId="20" xfId="202" applyNumberFormat="1" applyFont="1" applyFill="1" applyBorder="1" applyAlignment="1" applyProtection="1">
      <alignment horizontal="center" vertical="center" wrapText="1"/>
      <protection/>
    </xf>
    <xf numFmtId="3" fontId="9" fillId="47" borderId="21" xfId="202" applyNumberFormat="1" applyFont="1" applyFill="1" applyBorder="1" applyAlignment="1" applyProtection="1">
      <alignment horizontal="center" vertical="center" wrapText="1"/>
      <protection/>
    </xf>
    <xf numFmtId="3" fontId="9" fillId="47" borderId="23" xfId="202" applyNumberFormat="1" applyFont="1" applyFill="1" applyBorder="1" applyAlignment="1" applyProtection="1">
      <alignment horizontal="center" vertical="center" wrapText="1"/>
      <protection/>
    </xf>
    <xf numFmtId="49" fontId="68" fillId="0" borderId="0" xfId="202" applyNumberFormat="1" applyFont="1" applyBorder="1" applyAlignment="1">
      <alignment horizontal="center" wrapText="1"/>
      <protection/>
    </xf>
    <xf numFmtId="49" fontId="43" fillId="0" borderId="0" xfId="202" applyNumberFormat="1" applyFont="1" applyBorder="1" applyAlignment="1">
      <alignment horizontal="center" wrapText="1"/>
      <protection/>
    </xf>
    <xf numFmtId="0" fontId="27" fillId="0" borderId="0" xfId="158" applyFont="1" applyAlignment="1">
      <alignment horizontal="center" vertical="center"/>
      <protection/>
    </xf>
    <xf numFmtId="49" fontId="16" fillId="47" borderId="0" xfId="158" applyNumberFormat="1" applyFont="1" applyFill="1" applyAlignment="1">
      <alignment horizontal="center" vertical="center" wrapText="1"/>
      <protection/>
    </xf>
    <xf numFmtId="49" fontId="5" fillId="0" borderId="0" xfId="158" applyNumberFormat="1" applyFont="1" applyBorder="1" applyAlignment="1">
      <alignment horizontal="left" wrapText="1"/>
      <protection/>
    </xf>
    <xf numFmtId="49" fontId="17" fillId="0" borderId="0" xfId="158" applyNumberFormat="1" applyFont="1" applyAlignment="1">
      <alignment horizontal="center"/>
      <protection/>
    </xf>
    <xf numFmtId="49" fontId="0" fillId="0" borderId="0" xfId="158" applyNumberFormat="1" applyFont="1" applyBorder="1" applyAlignment="1">
      <alignment horizontal="left" wrapText="1"/>
      <protection/>
    </xf>
    <xf numFmtId="49" fontId="0" fillId="0" borderId="0" xfId="158" applyNumberFormat="1" applyFont="1" applyAlignment="1">
      <alignment horizontal="left"/>
      <protection/>
    </xf>
    <xf numFmtId="0" fontId="9" fillId="0" borderId="20" xfId="158" applyNumberFormat="1" applyFont="1" applyBorder="1" applyAlignment="1">
      <alignment horizontal="center" vertical="center" wrapText="1"/>
      <protection/>
    </xf>
    <xf numFmtId="0" fontId="5" fillId="0" borderId="20" xfId="158" applyFont="1" applyBorder="1" applyAlignment="1">
      <alignment horizontal="center"/>
      <protection/>
    </xf>
    <xf numFmtId="0" fontId="6" fillId="0" borderId="35" xfId="158" applyNumberFormat="1" applyFont="1" applyBorder="1" applyAlignment="1">
      <alignment horizontal="center" vertical="center" wrapText="1"/>
      <protection/>
    </xf>
    <xf numFmtId="0" fontId="6" fillId="0" borderId="36" xfId="158" applyNumberFormat="1" applyFont="1" applyBorder="1" applyAlignment="1">
      <alignment horizontal="center" vertical="center" wrapText="1"/>
      <protection/>
    </xf>
    <xf numFmtId="0" fontId="6" fillId="0" borderId="24" xfId="158" applyNumberFormat="1" applyFont="1" applyBorder="1" applyAlignment="1">
      <alignment horizontal="center" vertical="center" wrapText="1"/>
      <protection/>
    </xf>
    <xf numFmtId="0" fontId="6" fillId="0" borderId="41" xfId="158" applyNumberFormat="1" applyFont="1" applyBorder="1" applyAlignment="1">
      <alignment horizontal="center" vertical="center" wrapText="1"/>
      <protection/>
    </xf>
    <xf numFmtId="49" fontId="6" fillId="0" borderId="20" xfId="158" applyNumberFormat="1" applyFont="1" applyFill="1" applyBorder="1" applyAlignment="1">
      <alignment horizontal="center" vertical="center" wrapText="1"/>
      <protection/>
    </xf>
    <xf numFmtId="49" fontId="6" fillId="0" borderId="26" xfId="158" applyNumberFormat="1" applyFont="1" applyFill="1" applyBorder="1" applyAlignment="1">
      <alignment horizontal="center" vertical="center" wrapText="1"/>
      <protection/>
    </xf>
    <xf numFmtId="49" fontId="6" fillId="0" borderId="25" xfId="158" applyNumberFormat="1" applyFont="1" applyFill="1" applyBorder="1" applyAlignment="1">
      <alignment horizontal="center" vertical="center" wrapText="1"/>
      <protection/>
    </xf>
    <xf numFmtId="49" fontId="84" fillId="0" borderId="25" xfId="158" applyNumberFormat="1" applyFont="1" applyFill="1" applyBorder="1" applyAlignment="1">
      <alignment horizontal="center" vertical="center" wrapText="1"/>
      <protection/>
    </xf>
    <xf numFmtId="49" fontId="6" fillId="0" borderId="26" xfId="158" applyNumberFormat="1" applyFont="1" applyBorder="1" applyAlignment="1">
      <alignment horizontal="center" vertical="center" wrapText="1"/>
      <protection/>
    </xf>
    <xf numFmtId="49" fontId="6" fillId="0" borderId="42" xfId="158" applyNumberFormat="1" applyFont="1" applyBorder="1" applyAlignment="1">
      <alignment horizontal="center" vertical="center" wrapText="1"/>
      <protection/>
    </xf>
    <xf numFmtId="49" fontId="6" fillId="0" borderId="25" xfId="158" applyNumberFormat="1" applyFont="1" applyBorder="1" applyAlignment="1">
      <alignment horizontal="center" vertical="center" wrapText="1"/>
      <protection/>
    </xf>
    <xf numFmtId="0" fontId="31" fillId="0" borderId="19" xfId="158" applyFont="1" applyBorder="1" applyAlignment="1">
      <alignment horizontal="center"/>
      <protection/>
    </xf>
    <xf numFmtId="0" fontId="27" fillId="0" borderId="0" xfId="158" applyFont="1" applyAlignment="1">
      <alignment horizontal="center"/>
      <protection/>
    </xf>
    <xf numFmtId="0" fontId="16" fillId="0" borderId="0" xfId="158" applyFont="1" applyAlignment="1">
      <alignment horizontal="center"/>
      <protection/>
    </xf>
    <xf numFmtId="49" fontId="28" fillId="0" borderId="26" xfId="158" applyNumberFormat="1" applyFont="1" applyFill="1" applyBorder="1" applyAlignment="1">
      <alignment horizontal="center" vertical="center" wrapText="1"/>
      <protection/>
    </xf>
    <xf numFmtId="49" fontId="28" fillId="0" borderId="25" xfId="158" applyNumberFormat="1" applyFont="1" applyFill="1" applyBorder="1" applyAlignment="1">
      <alignment horizontal="center" vertical="center" wrapText="1"/>
      <protection/>
    </xf>
    <xf numFmtId="0" fontId="9" fillId="0" borderId="21" xfId="158" applyFont="1" applyBorder="1" applyAlignment="1">
      <alignment horizontal="center"/>
      <protection/>
    </xf>
    <xf numFmtId="0" fontId="17" fillId="0" borderId="0" xfId="158" applyFont="1" applyAlignment="1">
      <alignment horizontal="center"/>
      <protection/>
    </xf>
    <xf numFmtId="0" fontId="0" fillId="0" borderId="19" xfId="158" applyFont="1" applyBorder="1" applyAlignment="1">
      <alignment horizontal="center"/>
      <protection/>
    </xf>
    <xf numFmtId="49" fontId="5" fillId="0" borderId="0" xfId="158" applyNumberFormat="1" applyFont="1" applyFill="1" applyBorder="1" applyAlignment="1">
      <alignment horizontal="left" wrapText="1"/>
      <protection/>
    </xf>
    <xf numFmtId="49" fontId="7" fillId="0" borderId="22" xfId="158" applyNumberFormat="1" applyFont="1" applyFill="1" applyBorder="1" applyAlignment="1">
      <alignment horizontal="right"/>
      <protection/>
    </xf>
    <xf numFmtId="0" fontId="6" fillId="0" borderId="35" xfId="158" applyNumberFormat="1" applyFont="1" applyFill="1" applyBorder="1" applyAlignment="1">
      <alignment horizontal="center" vertical="center" wrapText="1"/>
      <protection/>
    </xf>
    <xf numFmtId="0" fontId="6" fillId="0" borderId="36" xfId="158" applyNumberFormat="1" applyFont="1" applyFill="1" applyBorder="1" applyAlignment="1">
      <alignment horizontal="center" vertical="center" wrapText="1"/>
      <protection/>
    </xf>
    <xf numFmtId="0" fontId="6" fillId="0" borderId="24" xfId="158" applyNumberFormat="1" applyFont="1" applyFill="1" applyBorder="1" applyAlignment="1">
      <alignment horizontal="center" vertical="center" wrapText="1"/>
      <protection/>
    </xf>
    <xf numFmtId="0" fontId="6" fillId="0" borderId="41" xfId="158" applyNumberFormat="1" applyFont="1" applyFill="1" applyBorder="1" applyAlignment="1">
      <alignment horizontal="center" vertical="center" wrapText="1"/>
      <protection/>
    </xf>
    <xf numFmtId="0" fontId="6" fillId="0" borderId="27" xfId="158" applyNumberFormat="1" applyFont="1" applyFill="1" applyBorder="1" applyAlignment="1">
      <alignment horizontal="center" vertical="center" wrapText="1"/>
      <protection/>
    </xf>
    <xf numFmtId="0" fontId="6" fillId="0" borderId="37" xfId="158" applyNumberFormat="1" applyFont="1" applyFill="1" applyBorder="1" applyAlignment="1">
      <alignment horizontal="center" vertical="center" wrapText="1"/>
      <protection/>
    </xf>
    <xf numFmtId="49" fontId="6" fillId="0" borderId="42" xfId="158" applyNumberFormat="1" applyFont="1" applyFill="1" applyBorder="1" applyAlignment="1">
      <alignment horizontal="center" vertical="center" wrapText="1"/>
      <protection/>
    </xf>
    <xf numFmtId="49" fontId="6" fillId="0" borderId="22" xfId="158" applyNumberFormat="1" applyFont="1" applyFill="1" applyBorder="1" applyAlignment="1">
      <alignment horizontal="center" vertical="center" wrapText="1"/>
      <protection/>
    </xf>
    <xf numFmtId="49" fontId="6" fillId="0" borderId="20" xfId="158" applyNumberFormat="1" applyFont="1" applyFill="1" applyBorder="1" applyAlignment="1">
      <alignment horizontal="center"/>
      <protection/>
    </xf>
    <xf numFmtId="49" fontId="6" fillId="0" borderId="38" xfId="158" applyNumberFormat="1" applyFont="1" applyFill="1" applyBorder="1" applyAlignment="1">
      <alignment horizontal="center" vertical="center" wrapText="1"/>
      <protection/>
    </xf>
    <xf numFmtId="49" fontId="6" fillId="0" borderId="23" xfId="158" applyNumberFormat="1" applyFont="1" applyFill="1" applyBorder="1" applyAlignment="1">
      <alignment horizontal="center" vertical="center" wrapText="1"/>
      <protection/>
    </xf>
    <xf numFmtId="49" fontId="0" fillId="0" borderId="0" xfId="158" applyNumberFormat="1" applyFont="1" applyFill="1" applyAlignment="1">
      <alignment horizontal="left"/>
      <protection/>
    </xf>
    <xf numFmtId="49" fontId="14" fillId="0" borderId="0" xfId="158" applyNumberFormat="1" applyFont="1" applyFill="1" applyAlignment="1">
      <alignment horizontal="center" vertical="top" wrapText="1"/>
      <protection/>
    </xf>
    <xf numFmtId="49" fontId="0" fillId="0" borderId="0" xfId="158" applyNumberFormat="1" applyFont="1" applyFill="1" applyBorder="1" applyAlignment="1">
      <alignment horizontal="left"/>
      <protection/>
    </xf>
    <xf numFmtId="49" fontId="0" fillId="0" borderId="0" xfId="158" applyNumberFormat="1" applyFont="1" applyFill="1" applyAlignment="1">
      <alignment horizontal="justify" wrapText="1"/>
      <protection/>
    </xf>
    <xf numFmtId="49" fontId="0" fillId="0" borderId="0" xfId="158" applyNumberFormat="1" applyFont="1" applyFill="1" applyAlignment="1">
      <alignment horizontal="justify" wrapText="1"/>
      <protection/>
    </xf>
    <xf numFmtId="49" fontId="0" fillId="0" borderId="0" xfId="158" applyNumberFormat="1" applyFont="1" applyFill="1" applyBorder="1" applyAlignment="1">
      <alignment horizontal="left" wrapText="1"/>
      <protection/>
    </xf>
    <xf numFmtId="0" fontId="31" fillId="0" borderId="0" xfId="158" applyFont="1" applyAlignment="1">
      <alignment horizontal="center"/>
      <protection/>
    </xf>
    <xf numFmtId="49" fontId="26" fillId="0" borderId="20" xfId="158" applyNumberFormat="1" applyFont="1" applyFill="1" applyBorder="1" applyAlignment="1">
      <alignment horizontal="center" vertical="center" wrapText="1"/>
      <protection/>
    </xf>
    <xf numFmtId="49" fontId="26" fillId="0" borderId="26" xfId="158" applyNumberFormat="1" applyFont="1" applyFill="1" applyBorder="1" applyAlignment="1">
      <alignment horizontal="center" vertical="center" wrapText="1"/>
      <protection/>
    </xf>
    <xf numFmtId="49" fontId="26" fillId="0" borderId="42" xfId="158" applyNumberFormat="1" applyFont="1" applyFill="1" applyBorder="1" applyAlignment="1">
      <alignment horizontal="center" vertical="center" wrapText="1"/>
      <protection/>
    </xf>
    <xf numFmtId="49" fontId="26" fillId="0" borderId="25" xfId="158" applyNumberFormat="1" applyFont="1" applyFill="1" applyBorder="1" applyAlignment="1">
      <alignment horizontal="center" vertical="center" wrapText="1"/>
      <protection/>
    </xf>
    <xf numFmtId="49" fontId="9" fillId="0" borderId="26" xfId="158" applyNumberFormat="1" applyFont="1" applyBorder="1" applyAlignment="1">
      <alignment horizontal="center" wrapText="1"/>
      <protection/>
    </xf>
    <xf numFmtId="49" fontId="9" fillId="0" borderId="25" xfId="158" applyNumberFormat="1" applyFont="1" applyBorder="1" applyAlignment="1">
      <alignment horizontal="center" wrapText="1"/>
      <protection/>
    </xf>
    <xf numFmtId="0" fontId="5" fillId="0" borderId="21" xfId="158" applyFont="1" applyBorder="1" applyAlignment="1">
      <alignment horizontal="center"/>
      <protection/>
    </xf>
    <xf numFmtId="49" fontId="0" fillId="0" borderId="0" xfId="158" applyNumberFormat="1" applyFont="1" applyBorder="1" applyAlignment="1">
      <alignment horizontal="right"/>
      <protection/>
    </xf>
    <xf numFmtId="49" fontId="26" fillId="0" borderId="20" xfId="158" applyNumberFormat="1" applyFont="1" applyBorder="1" applyAlignment="1">
      <alignment horizontal="center"/>
      <protection/>
    </xf>
    <xf numFmtId="49" fontId="26" fillId="0" borderId="35" xfId="158" applyNumberFormat="1" applyFont="1" applyFill="1" applyBorder="1" applyAlignment="1">
      <alignment horizontal="center" vertical="center" wrapText="1"/>
      <protection/>
    </xf>
    <xf numFmtId="49" fontId="26" fillId="0" borderId="19" xfId="158" applyNumberFormat="1" applyFont="1" applyFill="1" applyBorder="1" applyAlignment="1">
      <alignment horizontal="center" vertical="center" wrapText="1"/>
      <protection/>
    </xf>
    <xf numFmtId="49" fontId="26" fillId="0" borderId="36" xfId="158" applyNumberFormat="1" applyFont="1" applyFill="1" applyBorder="1" applyAlignment="1">
      <alignment horizontal="center" vertical="center" wrapText="1"/>
      <protection/>
    </xf>
    <xf numFmtId="49" fontId="26" fillId="0" borderId="24" xfId="158" applyNumberFormat="1" applyFont="1" applyFill="1" applyBorder="1" applyAlignment="1">
      <alignment horizontal="center" vertical="center" wrapText="1"/>
      <protection/>
    </xf>
    <xf numFmtId="49" fontId="26" fillId="0" borderId="0" xfId="158" applyNumberFormat="1" applyFont="1" applyFill="1" applyBorder="1" applyAlignment="1">
      <alignment horizontal="center" vertical="center" wrapText="1"/>
      <protection/>
    </xf>
    <xf numFmtId="49" fontId="26" fillId="0" borderId="41" xfId="158" applyNumberFormat="1" applyFont="1" applyFill="1" applyBorder="1" applyAlignment="1">
      <alignment horizontal="center" vertical="center" wrapText="1"/>
      <protection/>
    </xf>
    <xf numFmtId="49" fontId="26" fillId="0" borderId="27" xfId="158" applyNumberFormat="1" applyFont="1" applyFill="1" applyBorder="1" applyAlignment="1">
      <alignment horizontal="center" vertical="center" wrapText="1"/>
      <protection/>
    </xf>
    <xf numFmtId="49" fontId="26" fillId="0" borderId="22" xfId="158" applyNumberFormat="1" applyFont="1" applyFill="1" applyBorder="1" applyAlignment="1">
      <alignment horizontal="center" vertical="center" wrapText="1"/>
      <protection/>
    </xf>
    <xf numFmtId="49" fontId="26" fillId="0" borderId="37" xfId="158" applyNumberFormat="1" applyFont="1" applyFill="1" applyBorder="1" applyAlignment="1">
      <alignment horizontal="center" vertical="center" wrapText="1"/>
      <protection/>
    </xf>
    <xf numFmtId="49" fontId="9" fillId="0" borderId="0" xfId="158" applyNumberFormat="1" applyFont="1" applyAlignment="1">
      <alignment horizontal="center" wrapText="1"/>
      <protection/>
    </xf>
    <xf numFmtId="49" fontId="17" fillId="0" borderId="0" xfId="158" applyNumberFormat="1" applyFont="1" applyAlignment="1">
      <alignment horizontal="left" wrapText="1"/>
      <protection/>
    </xf>
    <xf numFmtId="49" fontId="0" fillId="0" borderId="0" xfId="158" applyNumberFormat="1" applyFont="1" applyAlignment="1">
      <alignment/>
      <protection/>
    </xf>
    <xf numFmtId="49" fontId="0" fillId="0" borderId="0" xfId="158" applyNumberFormat="1" applyFont="1" applyAlignment="1">
      <alignment/>
      <protection/>
    </xf>
    <xf numFmtId="49" fontId="0" fillId="0" borderId="0" xfId="158" applyNumberFormat="1" applyFont="1" applyAlignment="1">
      <alignment horizontal="left"/>
      <protection/>
    </xf>
    <xf numFmtId="49" fontId="25" fillId="0" borderId="0" xfId="207" applyNumberFormat="1" applyFont="1" applyAlignment="1">
      <alignment horizontal="center" wrapText="1"/>
      <protection/>
    </xf>
    <xf numFmtId="49" fontId="7" fillId="0" borderId="0" xfId="207" applyNumberFormat="1" applyFont="1" applyBorder="1" applyAlignment="1">
      <alignment horizontal="left" wrapText="1"/>
      <protection/>
    </xf>
    <xf numFmtId="49" fontId="7" fillId="0" borderId="0" xfId="207" applyNumberFormat="1" applyFont="1" applyBorder="1" applyAlignment="1">
      <alignment horizontal="left"/>
      <protection/>
    </xf>
    <xf numFmtId="49" fontId="6" fillId="0" borderId="0" xfId="207" applyNumberFormat="1" applyFont="1" applyAlignment="1">
      <alignment horizontal="left"/>
      <protection/>
    </xf>
    <xf numFmtId="49" fontId="16" fillId="0" borderId="0" xfId="207" applyNumberFormat="1" applyFont="1" applyAlignment="1">
      <alignment horizontal="center" wrapText="1"/>
      <protection/>
    </xf>
    <xf numFmtId="49" fontId="7" fillId="47" borderId="0" xfId="207" applyNumberFormat="1" applyFont="1" applyFill="1" applyBorder="1" applyAlignment="1">
      <alignment horizontal="left" vertical="top" wrapText="1"/>
      <protection/>
    </xf>
    <xf numFmtId="49" fontId="6" fillId="0" borderId="0" xfId="207" applyNumberFormat="1" applyFont="1" applyAlignment="1">
      <alignment horizontal="justify" vertical="top" wrapText="1"/>
      <protection/>
    </xf>
    <xf numFmtId="49" fontId="6" fillId="0" borderId="0" xfId="207" applyNumberFormat="1" applyFont="1" applyAlignment="1">
      <alignment horizontal="justify" vertical="top"/>
      <protection/>
    </xf>
    <xf numFmtId="49" fontId="7" fillId="0" borderId="0" xfId="207" applyNumberFormat="1" applyFont="1" applyBorder="1" applyAlignment="1">
      <alignment horizontal="justify" vertical="top" wrapText="1"/>
      <protection/>
    </xf>
    <xf numFmtId="49" fontId="7" fillId="0" borderId="0" xfId="207" applyNumberFormat="1" applyFont="1" applyBorder="1" applyAlignment="1">
      <alignment horizontal="justify" vertical="top"/>
      <protection/>
    </xf>
    <xf numFmtId="49" fontId="7" fillId="0" borderId="20" xfId="207" applyNumberFormat="1" applyFont="1" applyFill="1" applyBorder="1" applyAlignment="1">
      <alignment horizontal="center" vertical="center"/>
      <protection/>
    </xf>
    <xf numFmtId="49" fontId="7" fillId="0" borderId="20" xfId="207" applyNumberFormat="1" applyFont="1" applyFill="1" applyBorder="1" applyAlignment="1">
      <alignment horizontal="center" vertical="center" wrapText="1"/>
      <protection/>
    </xf>
    <xf numFmtId="49" fontId="14" fillId="0" borderId="20" xfId="207" applyNumberFormat="1" applyFont="1" applyBorder="1" applyAlignment="1">
      <alignment horizontal="center" vertical="center" wrapText="1"/>
      <protection/>
    </xf>
    <xf numFmtId="49" fontId="7" fillId="0" borderId="21" xfId="207" applyNumberFormat="1" applyFont="1" applyBorder="1" applyAlignment="1">
      <alignment horizontal="center" vertical="center" wrapText="1"/>
      <protection/>
    </xf>
    <xf numFmtId="49" fontId="7" fillId="0" borderId="23" xfId="207" applyNumberFormat="1" applyFont="1" applyBorder="1" applyAlignment="1">
      <alignment horizontal="center" vertical="center" wrapText="1"/>
      <protection/>
    </xf>
    <xf numFmtId="49" fontId="7" fillId="0" borderId="26" xfId="207" applyNumberFormat="1" applyFont="1" applyBorder="1" applyAlignment="1">
      <alignment horizontal="center" vertical="center" wrapText="1"/>
      <protection/>
    </xf>
    <xf numFmtId="49" fontId="7" fillId="0" borderId="42" xfId="207" applyNumberFormat="1" applyFont="1" applyBorder="1" applyAlignment="1">
      <alignment horizontal="center" vertical="center" wrapText="1"/>
      <protection/>
    </xf>
    <xf numFmtId="49" fontId="7" fillId="0" borderId="25" xfId="207" applyNumberFormat="1" applyFont="1" applyBorder="1" applyAlignment="1">
      <alignment horizontal="center" vertical="center" wrapText="1"/>
      <protection/>
    </xf>
    <xf numFmtId="49" fontId="7" fillId="0" borderId="35" xfId="207" applyNumberFormat="1" applyFont="1" applyFill="1" applyBorder="1" applyAlignment="1">
      <alignment horizontal="center" vertical="center"/>
      <protection/>
    </xf>
    <xf numFmtId="49" fontId="7" fillId="0" borderId="36" xfId="207" applyNumberFormat="1" applyFont="1" applyFill="1" applyBorder="1" applyAlignment="1">
      <alignment horizontal="center" vertical="center"/>
      <protection/>
    </xf>
    <xf numFmtId="49" fontId="7" fillId="0" borderId="24" xfId="207" applyNumberFormat="1" applyFont="1" applyFill="1" applyBorder="1" applyAlignment="1">
      <alignment horizontal="center" vertical="center"/>
      <protection/>
    </xf>
    <xf numFmtId="49" fontId="7" fillId="0" borderId="41" xfId="207" applyNumberFormat="1" applyFont="1" applyFill="1" applyBorder="1" applyAlignment="1">
      <alignment horizontal="center" vertical="center"/>
      <protection/>
    </xf>
    <xf numFmtId="49" fontId="7" fillId="0" borderId="27" xfId="207" applyNumberFormat="1" applyFont="1" applyFill="1" applyBorder="1" applyAlignment="1">
      <alignment horizontal="center" vertical="center"/>
      <protection/>
    </xf>
    <xf numFmtId="49" fontId="7" fillId="0" borderId="37" xfId="207" applyNumberFormat="1" applyFont="1" applyFill="1" applyBorder="1" applyAlignment="1">
      <alignment horizontal="center" vertical="center"/>
      <protection/>
    </xf>
    <xf numFmtId="49" fontId="7" fillId="0" borderId="38" xfId="207" applyNumberFormat="1" applyFont="1" applyBorder="1" applyAlignment="1">
      <alignment horizontal="center" vertical="center" wrapText="1"/>
      <protection/>
    </xf>
    <xf numFmtId="49" fontId="0" fillId="47" borderId="0" xfId="207" applyNumberFormat="1" applyFont="1" applyFill="1" applyBorder="1" applyAlignment="1">
      <alignment horizontal="left"/>
      <protection/>
    </xf>
    <xf numFmtId="49" fontId="6" fillId="0" borderId="0" xfId="207" applyNumberFormat="1" applyFont="1" applyAlignment="1">
      <alignment/>
      <protection/>
    </xf>
    <xf numFmtId="49" fontId="0" fillId="0" borderId="0" xfId="207" applyNumberFormat="1" applyFont="1" applyBorder="1" applyAlignment="1">
      <alignment horizontal="left"/>
      <protection/>
    </xf>
    <xf numFmtId="49" fontId="7" fillId="0" borderId="22" xfId="207" applyNumberFormat="1" applyFont="1" applyBorder="1" applyAlignment="1">
      <alignment horizontal="left"/>
      <protection/>
    </xf>
    <xf numFmtId="49" fontId="5" fillId="47" borderId="0" xfId="207" applyNumberFormat="1" applyFont="1" applyFill="1" applyBorder="1" applyAlignment="1">
      <alignment horizontal="left"/>
      <protection/>
    </xf>
    <xf numFmtId="49" fontId="17" fillId="0" borderId="0" xfId="207" applyNumberFormat="1" applyFont="1" applyAlignment="1">
      <alignment horizontal="center" wrapText="1"/>
      <protection/>
    </xf>
    <xf numFmtId="49" fontId="6" fillId="0" borderId="0" xfId="207" applyNumberFormat="1" applyFont="1" applyBorder="1" applyAlignment="1">
      <alignment horizontal="left"/>
      <protection/>
    </xf>
    <xf numFmtId="49" fontId="5" fillId="0" borderId="0" xfId="207" applyNumberFormat="1" applyFont="1" applyAlignment="1">
      <alignment horizontal="left"/>
      <protection/>
    </xf>
    <xf numFmtId="0" fontId="31" fillId="0" borderId="0" xfId="158" applyFont="1" applyBorder="1" applyAlignment="1">
      <alignment horizontal="center"/>
      <protection/>
    </xf>
    <xf numFmtId="49" fontId="26" fillId="0" borderId="21" xfId="207" applyNumberFormat="1" applyFont="1" applyFill="1" applyBorder="1" applyAlignment="1">
      <alignment horizontal="center" vertical="center" wrapText="1"/>
      <protection/>
    </xf>
    <xf numFmtId="49" fontId="26" fillId="0" borderId="23" xfId="207" applyNumberFormat="1" applyFont="1" applyFill="1" applyBorder="1" applyAlignment="1">
      <alignment horizontal="center" vertical="center" wrapText="1"/>
      <protection/>
    </xf>
    <xf numFmtId="49" fontId="26" fillId="0" borderId="27" xfId="207" applyNumberFormat="1" applyFont="1" applyFill="1" applyBorder="1" applyAlignment="1">
      <alignment horizontal="center" vertical="center" wrapText="1"/>
      <protection/>
    </xf>
    <xf numFmtId="49" fontId="26" fillId="0" borderId="37" xfId="207" applyNumberFormat="1" applyFont="1" applyFill="1" applyBorder="1" applyAlignment="1">
      <alignment horizontal="center" vertical="center" wrapText="1"/>
      <protection/>
    </xf>
    <xf numFmtId="49" fontId="7" fillId="0" borderId="26" xfId="207" applyNumberFormat="1" applyFont="1" applyBorder="1" applyAlignment="1">
      <alignment horizontal="center"/>
      <protection/>
    </xf>
    <xf numFmtId="49" fontId="7" fillId="0" borderId="25" xfId="207" applyNumberFormat="1" applyFont="1" applyBorder="1" applyAlignment="1">
      <alignment horizontal="center"/>
      <protection/>
    </xf>
    <xf numFmtId="49" fontId="26" fillId="0" borderId="26" xfId="207" applyNumberFormat="1" applyFont="1" applyFill="1" applyBorder="1" applyAlignment="1">
      <alignment horizontal="center" vertical="center" wrapText="1"/>
      <protection/>
    </xf>
    <xf numFmtId="49" fontId="26" fillId="0" borderId="25" xfId="207" applyNumberFormat="1" applyFont="1" applyFill="1" applyBorder="1" applyAlignment="1">
      <alignment horizontal="center" vertical="center" wrapText="1"/>
      <protection/>
    </xf>
    <xf numFmtId="49" fontId="26" fillId="0" borderId="42" xfId="207" applyNumberFormat="1" applyFont="1" applyFill="1" applyBorder="1" applyAlignment="1">
      <alignment horizontal="center" vertical="center" wrapText="1"/>
      <protection/>
    </xf>
    <xf numFmtId="49" fontId="26" fillId="0" borderId="38" xfId="207" applyNumberFormat="1" applyFont="1" applyFill="1" applyBorder="1" applyAlignment="1">
      <alignment horizontal="center" vertical="center" wrapText="1"/>
      <protection/>
    </xf>
    <xf numFmtId="49" fontId="26" fillId="0" borderId="20" xfId="207" applyNumberFormat="1" applyFont="1" applyFill="1" applyBorder="1" applyAlignment="1">
      <alignment horizontal="center" vertical="center" wrapText="1"/>
      <protection/>
    </xf>
    <xf numFmtId="0" fontId="123" fillId="0" borderId="42" xfId="207" applyFont="1" applyBorder="1" applyAlignment="1">
      <alignment horizontal="center" vertical="center" wrapText="1"/>
      <protection/>
    </xf>
    <xf numFmtId="0" fontId="123" fillId="0" borderId="25" xfId="207" applyFont="1" applyBorder="1" applyAlignment="1">
      <alignment horizontal="center" vertical="center" wrapText="1"/>
      <protection/>
    </xf>
    <xf numFmtId="49" fontId="5" fillId="0" borderId="0" xfId="207" applyNumberFormat="1" applyFont="1" applyBorder="1" applyAlignment="1">
      <alignment horizontal="left"/>
      <protection/>
    </xf>
    <xf numFmtId="49" fontId="8" fillId="0" borderId="0" xfId="207" applyNumberFormat="1" applyFont="1" applyBorder="1" applyAlignment="1">
      <alignment horizontal="left"/>
      <protection/>
    </xf>
    <xf numFmtId="49" fontId="26" fillId="0" borderId="35" xfId="207" applyNumberFormat="1" applyFont="1" applyFill="1" applyBorder="1" applyAlignment="1">
      <alignment horizontal="center" vertical="center" wrapText="1"/>
      <protection/>
    </xf>
    <xf numFmtId="49" fontId="26" fillId="0" borderId="36" xfId="207" applyNumberFormat="1" applyFont="1" applyFill="1" applyBorder="1" applyAlignment="1">
      <alignment horizontal="center" vertical="center" wrapText="1"/>
      <protection/>
    </xf>
    <xf numFmtId="49" fontId="26" fillId="0" borderId="24" xfId="207" applyNumberFormat="1" applyFont="1" applyFill="1" applyBorder="1" applyAlignment="1">
      <alignment horizontal="center" vertical="center" wrapText="1"/>
      <protection/>
    </xf>
    <xf numFmtId="49" fontId="26" fillId="0" borderId="41" xfId="207" applyNumberFormat="1" applyFont="1" applyFill="1" applyBorder="1" applyAlignment="1">
      <alignment horizontal="center" vertical="center" wrapText="1"/>
      <protection/>
    </xf>
    <xf numFmtId="0" fontId="7" fillId="0" borderId="0" xfId="207" applyFont="1" applyBorder="1" applyAlignment="1">
      <alignment horizontal="left"/>
      <protection/>
    </xf>
    <xf numFmtId="0" fontId="0" fillId="0" borderId="0" xfId="207" applyFont="1" applyAlignment="1">
      <alignment horizontal="center"/>
      <protection/>
    </xf>
    <xf numFmtId="0" fontId="5" fillId="0" borderId="0" xfId="207" applyFont="1" applyBorder="1" applyAlignment="1">
      <alignment horizontal="left"/>
      <protection/>
    </xf>
    <xf numFmtId="49" fontId="6" fillId="0" borderId="35" xfId="207" applyNumberFormat="1" applyFont="1" applyFill="1" applyBorder="1" applyAlignment="1">
      <alignment horizontal="center" vertical="center"/>
      <protection/>
    </xf>
    <xf numFmtId="49" fontId="6" fillId="0" borderId="36" xfId="207" applyNumberFormat="1" applyFont="1" applyFill="1" applyBorder="1" applyAlignment="1">
      <alignment horizontal="center" vertical="center"/>
      <protection/>
    </xf>
    <xf numFmtId="49" fontId="6" fillId="0" borderId="24" xfId="207" applyNumberFormat="1" applyFont="1" applyFill="1" applyBorder="1" applyAlignment="1">
      <alignment horizontal="center" vertical="center"/>
      <protection/>
    </xf>
    <xf numFmtId="49" fontId="6" fillId="0" borderId="41" xfId="207" applyNumberFormat="1" applyFont="1" applyFill="1" applyBorder="1" applyAlignment="1">
      <alignment horizontal="center" vertical="center"/>
      <protection/>
    </xf>
    <xf numFmtId="49" fontId="6" fillId="0" borderId="27" xfId="207" applyNumberFormat="1" applyFont="1" applyFill="1" applyBorder="1" applyAlignment="1">
      <alignment horizontal="center" vertical="center"/>
      <protection/>
    </xf>
    <xf numFmtId="49" fontId="6" fillId="0" borderId="37" xfId="207" applyNumberFormat="1" applyFont="1" applyFill="1" applyBorder="1" applyAlignment="1">
      <alignment horizontal="center" vertical="center"/>
      <protection/>
    </xf>
    <xf numFmtId="0" fontId="6" fillId="0" borderId="20" xfId="207" applyFont="1" applyFill="1" applyBorder="1" applyAlignment="1">
      <alignment horizontal="center" vertical="center"/>
      <protection/>
    </xf>
    <xf numFmtId="0" fontId="6" fillId="0" borderId="20" xfId="207" applyFont="1" applyFill="1" applyBorder="1" applyAlignment="1">
      <alignment horizontal="center" vertical="center" wrapText="1"/>
      <protection/>
    </xf>
    <xf numFmtId="0" fontId="8" fillId="0" borderId="26" xfId="207" applyFont="1" applyBorder="1" applyAlignment="1">
      <alignment horizontal="center" wrapText="1"/>
      <protection/>
    </xf>
    <xf numFmtId="0" fontId="8" fillId="0" borderId="25" xfId="207" applyFont="1" applyBorder="1" applyAlignment="1">
      <alignment horizontal="center" wrapText="1"/>
      <protection/>
    </xf>
    <xf numFmtId="0" fontId="7" fillId="0" borderId="0" xfId="207" applyNumberFormat="1" applyFont="1" applyAlignment="1">
      <alignment horizontal="left"/>
      <protection/>
    </xf>
    <xf numFmtId="0" fontId="16" fillId="0" borderId="0" xfId="207" applyFont="1" applyAlignment="1">
      <alignment horizontal="center" wrapText="1"/>
      <protection/>
    </xf>
    <xf numFmtId="0" fontId="7" fillId="0" borderId="0" xfId="207" applyFont="1" applyAlignment="1">
      <alignment horizontal="left"/>
      <protection/>
    </xf>
    <xf numFmtId="0" fontId="16" fillId="0" borderId="0" xfId="207" applyNumberFormat="1" applyFont="1" applyAlignment="1">
      <alignment horizontal="center"/>
      <protection/>
    </xf>
    <xf numFmtId="0" fontId="5" fillId="0" borderId="0" xfId="207" applyNumberFormat="1" applyFont="1" applyAlignment="1">
      <alignment horizontal="left"/>
      <protection/>
    </xf>
    <xf numFmtId="0" fontId="17" fillId="0" borderId="0" xfId="207" applyNumberFormat="1" applyFont="1" applyAlignment="1">
      <alignment horizontal="center"/>
      <protection/>
    </xf>
    <xf numFmtId="0" fontId="0" fillId="0" borderId="0" xfId="207" applyFont="1" applyBorder="1" applyAlignment="1">
      <alignment horizontal="left"/>
      <protection/>
    </xf>
  </cellXfs>
  <cellStyles count="22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10" xfId="98"/>
    <cellStyle name="Comma 11" xfId="99"/>
    <cellStyle name="Comma 12" xfId="100"/>
    <cellStyle name="Comma 13" xfId="101"/>
    <cellStyle name="Comma 14" xfId="102"/>
    <cellStyle name="Comma 15" xfId="103"/>
    <cellStyle name="Comma 2" xfId="104"/>
    <cellStyle name="Comma 2 10" xfId="105"/>
    <cellStyle name="Comma 2 11" xfId="106"/>
    <cellStyle name="Comma 2 12" xfId="107"/>
    <cellStyle name="Comma 2 13" xfId="108"/>
    <cellStyle name="Comma 2 14" xfId="109"/>
    <cellStyle name="Comma 2 2" xfId="110"/>
    <cellStyle name="Comma 2 3" xfId="111"/>
    <cellStyle name="Comma 2 4" xfId="112"/>
    <cellStyle name="Comma 2 5" xfId="113"/>
    <cellStyle name="Comma 2 6" xfId="114"/>
    <cellStyle name="Comma 2 7" xfId="115"/>
    <cellStyle name="Comma 2 8" xfId="116"/>
    <cellStyle name="Comma 2 9" xfId="117"/>
    <cellStyle name="Comma 3" xfId="118"/>
    <cellStyle name="Comma 4" xfId="119"/>
    <cellStyle name="Comma 5" xfId="120"/>
    <cellStyle name="Comma 6" xfId="121"/>
    <cellStyle name="Comma 7" xfId="122"/>
    <cellStyle name="Comma 8" xfId="123"/>
    <cellStyle name="Comma 9" xfId="124"/>
    <cellStyle name="Currency" xfId="125"/>
    <cellStyle name="Currency [0]" xfId="126"/>
    <cellStyle name="Explanatory Text" xfId="127"/>
    <cellStyle name="Explanatory Text 2" xfId="128"/>
    <cellStyle name="Explanatory Text 3" xfId="129"/>
    <cellStyle name="Followed Hyperlink" xfId="130"/>
    <cellStyle name="Good" xfId="131"/>
    <cellStyle name="Good 2" xfId="132"/>
    <cellStyle name="Good 3" xfId="133"/>
    <cellStyle name="Heading 1" xfId="134"/>
    <cellStyle name="Heading 1 2" xfId="135"/>
    <cellStyle name="Heading 1 3" xfId="136"/>
    <cellStyle name="Heading 2" xfId="137"/>
    <cellStyle name="Heading 2 2" xfId="138"/>
    <cellStyle name="Heading 2 3" xfId="139"/>
    <cellStyle name="Heading 3" xfId="140"/>
    <cellStyle name="Heading 3 2" xfId="141"/>
    <cellStyle name="Heading 3 3" xfId="142"/>
    <cellStyle name="Heading 4" xfId="143"/>
    <cellStyle name="Heading 4 2" xfId="144"/>
    <cellStyle name="Heading 4 3" xfId="145"/>
    <cellStyle name="Hyperlink" xfId="146"/>
    <cellStyle name="Input" xfId="147"/>
    <cellStyle name="Input 2" xfId="148"/>
    <cellStyle name="Input 3" xfId="149"/>
    <cellStyle name="Linked Cell" xfId="150"/>
    <cellStyle name="Linked Cell 2" xfId="151"/>
    <cellStyle name="Linked Cell 3" xfId="152"/>
    <cellStyle name="Neutral" xfId="153"/>
    <cellStyle name="Neutral 2" xfId="154"/>
    <cellStyle name="Neutral 3" xfId="155"/>
    <cellStyle name="Normal 10" xfId="156"/>
    <cellStyle name="Normal 2" xfId="157"/>
    <cellStyle name="Normal 2 10" xfId="158"/>
    <cellStyle name="Normal 2 11" xfId="159"/>
    <cellStyle name="Normal 2 12" xfId="160"/>
    <cellStyle name="Normal 2 13" xfId="161"/>
    <cellStyle name="Normal 2 14" xfId="162"/>
    <cellStyle name="Normal 2 15" xfId="163"/>
    <cellStyle name="Normal 2 2" xfId="164"/>
    <cellStyle name="Normal 2 3" xfId="165"/>
    <cellStyle name="Normal 2 4" xfId="166"/>
    <cellStyle name="Normal 2 5" xfId="167"/>
    <cellStyle name="Normal 2 6" xfId="168"/>
    <cellStyle name="Normal 2 7" xfId="169"/>
    <cellStyle name="Normal 2 8" xfId="170"/>
    <cellStyle name="Normal 2 9" xfId="171"/>
    <cellStyle name="Normal 3" xfId="172"/>
    <cellStyle name="Normal 3 10" xfId="173"/>
    <cellStyle name="Normal 3 11" xfId="174"/>
    <cellStyle name="Normal 3 12" xfId="175"/>
    <cellStyle name="Normal 3 13" xfId="176"/>
    <cellStyle name="Normal 3 14" xfId="177"/>
    <cellStyle name="Normal 3 2" xfId="178"/>
    <cellStyle name="Normal 3 3" xfId="179"/>
    <cellStyle name="Normal 3 4" xfId="180"/>
    <cellStyle name="Normal 3 5" xfId="181"/>
    <cellStyle name="Normal 3 6" xfId="182"/>
    <cellStyle name="Normal 3 7" xfId="183"/>
    <cellStyle name="Normal 3 8" xfId="184"/>
    <cellStyle name="Normal 3 9" xfId="185"/>
    <cellStyle name="Normal 4" xfId="186"/>
    <cellStyle name="Normal 4 10" xfId="187"/>
    <cellStyle name="Normal 4 11" xfId="188"/>
    <cellStyle name="Normal 4 12" xfId="189"/>
    <cellStyle name="Normal 4 13" xfId="190"/>
    <cellStyle name="Normal 4 14" xfId="191"/>
    <cellStyle name="Normal 4 2" xfId="192"/>
    <cellStyle name="Normal 4 3" xfId="193"/>
    <cellStyle name="Normal 4 4" xfId="194"/>
    <cellStyle name="Normal 4 5" xfId="195"/>
    <cellStyle name="Normal 4 6" xfId="196"/>
    <cellStyle name="Normal 4 7" xfId="197"/>
    <cellStyle name="Normal 4 8" xfId="198"/>
    <cellStyle name="Normal 4 9" xfId="199"/>
    <cellStyle name="Normal 5" xfId="200"/>
    <cellStyle name="Normal_1. (Goc) THONG KE TT01 Toàn tỉnh Hoa Binh 6 tháng 2013" xfId="201"/>
    <cellStyle name="Normal_19 bieu m nhapcong thuc da sao 11 don vi " xfId="202"/>
    <cellStyle name="Normal_19 bieu m nhapcong thuc da sao 11 don vi  2" xfId="203"/>
    <cellStyle name="Normal_Bieu 8 - Bieu 19 toan tinh" xfId="204"/>
    <cellStyle name="Normal_Bieu mau TK tu 11 den 19 (ban phat hanh)" xfId="205"/>
    <cellStyle name="Normal_Bieu mau TK tu 11 den 19 (ban phat hanh) 2" xfId="206"/>
    <cellStyle name="Normal_Bieu mau TK tu 11 den 19 (ban phat hanh) 3" xfId="207"/>
    <cellStyle name="Note" xfId="208"/>
    <cellStyle name="Note 2" xfId="209"/>
    <cellStyle name="Note 3" xfId="210"/>
    <cellStyle name="Output" xfId="211"/>
    <cellStyle name="Output 2" xfId="212"/>
    <cellStyle name="Output 3" xfId="213"/>
    <cellStyle name="Percent" xfId="214"/>
    <cellStyle name="Percent 2" xfId="215"/>
    <cellStyle name="Percent 2 10" xfId="216"/>
    <cellStyle name="Percent 2 11" xfId="217"/>
    <cellStyle name="Percent 2 12" xfId="218"/>
    <cellStyle name="Percent 2 13" xfId="219"/>
    <cellStyle name="Percent 2 14" xfId="220"/>
    <cellStyle name="Percent 2 15" xfId="221"/>
    <cellStyle name="Percent 2 2" xfId="222"/>
    <cellStyle name="Percent 2 3" xfId="223"/>
    <cellStyle name="Percent 2 4" xfId="224"/>
    <cellStyle name="Percent 2 5" xfId="225"/>
    <cellStyle name="Percent 2 6" xfId="226"/>
    <cellStyle name="Percent 2 7" xfId="227"/>
    <cellStyle name="Percent 2 8" xfId="228"/>
    <cellStyle name="Percent 2 9" xfId="229"/>
    <cellStyle name="Percent 3" xfId="230"/>
    <cellStyle name="Title" xfId="231"/>
    <cellStyle name="Title 2" xfId="232"/>
    <cellStyle name="Title 3" xfId="233"/>
    <cellStyle name="Total" xfId="234"/>
    <cellStyle name="Total 2" xfId="235"/>
    <cellStyle name="Total 3" xfId="236"/>
    <cellStyle name="Warning Text" xfId="237"/>
    <cellStyle name="Warning Text 2" xfId="238"/>
    <cellStyle name="Warning Text 3" xfId="2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000250"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2000250"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59067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59067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371600"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371600"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47637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47637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514600" y="2190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xdr:nvSpPr>
        <xdr:cNvPr id="2" name="Text Box 1"/>
        <xdr:cNvSpPr txBox="1">
          <a:spLocks noChangeArrowheads="1"/>
        </xdr:cNvSpPr>
      </xdr:nvSpPr>
      <xdr:spPr>
        <a:xfrm>
          <a:off x="3790950" y="2190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Owner\My%20Documents\Downloads\TK.07%20THANG%20&#272;&#416;N%20V&#7882;.%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IEU DE"/>
      <sheetName val="DS"/>
      <sheetName val="CĐ"/>
      <sheetName val="TĐ"/>
      <sheetName val="KQ"/>
      <sheetName val="01A"/>
      <sheetName val="01B"/>
      <sheetName val="02A"/>
      <sheetName val="02B"/>
      <sheetName val="03A"/>
      <sheetName val="03B"/>
      <sheetName val="04A"/>
      <sheetName val="04B"/>
      <sheetName val="05"/>
      <sheetName val="06"/>
      <sheetName val="07"/>
      <sheetName val="08"/>
      <sheetName val="09"/>
      <sheetName val="10"/>
      <sheetName val="11"/>
      <sheetName val="12"/>
      <sheetName val="13"/>
      <sheetName val="14"/>
      <sheetName val="15"/>
      <sheetName val="16"/>
      <sheetName val="17"/>
      <sheetName val="18"/>
      <sheetName val="19"/>
      <sheetName val="sua  mau an tuyen khong ro 9"/>
    </sheetNames>
    <sheetDataSet>
      <sheetData sheetId="4">
        <row r="68">
          <cell r="AD68">
            <v>1</v>
          </cell>
        </row>
        <row r="69">
          <cell r="AD69">
            <v>0</v>
          </cell>
        </row>
        <row r="75">
          <cell r="AD75">
            <v>0</v>
          </cell>
        </row>
        <row r="76">
          <cell r="AD7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840" t="s">
        <v>26</v>
      </c>
      <c r="B1" s="840"/>
      <c r="C1" s="846" t="s">
        <v>70</v>
      </c>
      <c r="D1" s="846"/>
      <c r="E1" s="846"/>
      <c r="F1" s="841" t="s">
        <v>66</v>
      </c>
      <c r="G1" s="841"/>
      <c r="H1" s="841"/>
    </row>
    <row r="2" spans="1:8" ht="33.75" customHeight="1">
      <c r="A2" s="842" t="s">
        <v>73</v>
      </c>
      <c r="B2" s="842"/>
      <c r="C2" s="846"/>
      <c r="D2" s="846"/>
      <c r="E2" s="846"/>
      <c r="F2" s="843" t="s">
        <v>67</v>
      </c>
      <c r="G2" s="843"/>
      <c r="H2" s="843"/>
    </row>
    <row r="3" spans="1:8" ht="19.5" customHeight="1">
      <c r="A3" s="6" t="s">
        <v>61</v>
      </c>
      <c r="B3" s="6"/>
      <c r="C3" s="24"/>
      <c r="D3" s="24"/>
      <c r="E3" s="24"/>
      <c r="F3" s="843" t="s">
        <v>68</v>
      </c>
      <c r="G3" s="843"/>
      <c r="H3" s="843"/>
    </row>
    <row r="4" spans="1:8" s="7" customFormat="1" ht="19.5" customHeight="1">
      <c r="A4" s="6"/>
      <c r="B4" s="6"/>
      <c r="D4" s="8"/>
      <c r="F4" s="9" t="s">
        <v>69</v>
      </c>
      <c r="G4" s="9"/>
      <c r="H4" s="9"/>
    </row>
    <row r="5" spans="1:8" s="23" customFormat="1" ht="36" customHeight="1">
      <c r="A5" s="859" t="s">
        <v>53</v>
      </c>
      <c r="B5" s="860"/>
      <c r="C5" s="863" t="s">
        <v>64</v>
      </c>
      <c r="D5" s="864"/>
      <c r="E5" s="865" t="s">
        <v>63</v>
      </c>
      <c r="F5" s="865"/>
      <c r="G5" s="865"/>
      <c r="H5" s="845"/>
    </row>
    <row r="6" spans="1:8" s="23" customFormat="1" ht="20.25" customHeight="1">
      <c r="A6" s="861"/>
      <c r="B6" s="862"/>
      <c r="C6" s="847" t="s">
        <v>3</v>
      </c>
      <c r="D6" s="847" t="s">
        <v>71</v>
      </c>
      <c r="E6" s="844" t="s">
        <v>65</v>
      </c>
      <c r="F6" s="845"/>
      <c r="G6" s="844" t="s">
        <v>72</v>
      </c>
      <c r="H6" s="845"/>
    </row>
    <row r="7" spans="1:8" s="23" customFormat="1" ht="52.5" customHeight="1">
      <c r="A7" s="861"/>
      <c r="B7" s="862"/>
      <c r="C7" s="848"/>
      <c r="D7" s="848"/>
      <c r="E7" s="5" t="s">
        <v>3</v>
      </c>
      <c r="F7" s="5" t="s">
        <v>9</v>
      </c>
      <c r="G7" s="5" t="s">
        <v>3</v>
      </c>
      <c r="H7" s="5" t="s">
        <v>9</v>
      </c>
    </row>
    <row r="8" spans="1:8" ht="15" customHeight="1">
      <c r="A8" s="850" t="s">
        <v>6</v>
      </c>
      <c r="B8" s="851"/>
      <c r="C8" s="10">
        <v>1</v>
      </c>
      <c r="D8" s="10" t="s">
        <v>44</v>
      </c>
      <c r="E8" s="10" t="s">
        <v>45</v>
      </c>
      <c r="F8" s="10" t="s">
        <v>54</v>
      </c>
      <c r="G8" s="10" t="s">
        <v>55</v>
      </c>
      <c r="H8" s="10" t="s">
        <v>56</v>
      </c>
    </row>
    <row r="9" spans="1:8" ht="26.25" customHeight="1">
      <c r="A9" s="852" t="s">
        <v>33</v>
      </c>
      <c r="B9" s="853"/>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45</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854" t="s">
        <v>52</v>
      </c>
      <c r="C16" s="854"/>
      <c r="D16" s="26"/>
      <c r="E16" s="856" t="s">
        <v>19</v>
      </c>
      <c r="F16" s="856"/>
      <c r="G16" s="856"/>
      <c r="H16" s="856"/>
    </row>
    <row r="17" spans="2:8" ht="15.75" customHeight="1">
      <c r="B17" s="854"/>
      <c r="C17" s="854"/>
      <c r="D17" s="26"/>
      <c r="E17" s="857" t="s">
        <v>38</v>
      </c>
      <c r="F17" s="857"/>
      <c r="G17" s="857"/>
      <c r="H17" s="857"/>
    </row>
    <row r="18" spans="2:8" s="27" customFormat="1" ht="15.75" customHeight="1">
      <c r="B18" s="854"/>
      <c r="C18" s="854"/>
      <c r="D18" s="28"/>
      <c r="E18" s="858" t="s">
        <v>51</v>
      </c>
      <c r="F18" s="858"/>
      <c r="G18" s="858"/>
      <c r="H18" s="858"/>
    </row>
    <row r="20" ht="15.75">
      <c r="B20" s="19"/>
    </row>
    <row r="22" ht="15.75" hidden="1">
      <c r="A22" s="20" t="s">
        <v>41</v>
      </c>
    </row>
    <row r="23" spans="1:3" ht="15.75" hidden="1">
      <c r="A23" s="21"/>
      <c r="B23" s="855" t="s">
        <v>46</v>
      </c>
      <c r="C23" s="855"/>
    </row>
    <row r="24" spans="1:8" ht="15.75" customHeight="1" hidden="1">
      <c r="A24" s="22" t="s">
        <v>25</v>
      </c>
      <c r="B24" s="849" t="s">
        <v>49</v>
      </c>
      <c r="C24" s="849"/>
      <c r="D24" s="22"/>
      <c r="E24" s="22"/>
      <c r="F24" s="22"/>
      <c r="G24" s="22"/>
      <c r="H24" s="22"/>
    </row>
    <row r="25" spans="1:8" ht="15" customHeight="1" hidden="1">
      <c r="A25" s="22"/>
      <c r="B25" s="849" t="s">
        <v>50</v>
      </c>
      <c r="C25" s="849"/>
      <c r="D25" s="849"/>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A1:B1"/>
    <mergeCell ref="F1:H1"/>
    <mergeCell ref="A2:B2"/>
    <mergeCell ref="F2:H2"/>
    <mergeCell ref="F3:H3"/>
    <mergeCell ref="G6:H6"/>
    <mergeCell ref="C1:E2"/>
    <mergeCell ref="C6:C7"/>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1102" t="s">
        <v>360</v>
      </c>
      <c r="M1" s="1103"/>
      <c r="N1" s="1103"/>
      <c r="O1" s="365"/>
      <c r="P1" s="365"/>
      <c r="Q1" s="365"/>
      <c r="R1" s="365"/>
      <c r="S1" s="365"/>
      <c r="T1" s="365"/>
      <c r="U1" s="365"/>
      <c r="V1" s="365"/>
      <c r="W1" s="365"/>
      <c r="X1" s="365"/>
      <c r="Y1" s="366"/>
    </row>
    <row r="2" spans="11:17" ht="34.5" customHeight="1">
      <c r="K2" s="349"/>
      <c r="L2" s="1104" t="s">
        <v>367</v>
      </c>
      <c r="M2" s="1105"/>
      <c r="N2" s="1106"/>
      <c r="O2" s="29"/>
      <c r="P2" s="351"/>
      <c r="Q2" s="347"/>
    </row>
    <row r="3" spans="11:18" ht="31.5" customHeight="1">
      <c r="K3" s="349"/>
      <c r="L3" s="354" t="s">
        <v>376</v>
      </c>
      <c r="M3" s="355">
        <f>'06'!C11</f>
        <v>6088</v>
      </c>
      <c r="N3" s="355"/>
      <c r="O3" s="355"/>
      <c r="P3" s="352"/>
      <c r="Q3" s="348"/>
      <c r="R3" s="345"/>
    </row>
    <row r="4" spans="11:18" ht="30" customHeight="1">
      <c r="K4" s="349"/>
      <c r="L4" s="356" t="s">
        <v>361</v>
      </c>
      <c r="M4" s="357">
        <f>'06'!D11</f>
        <v>2728</v>
      </c>
      <c r="N4" s="355"/>
      <c r="O4" s="355"/>
      <c r="P4" s="352"/>
      <c r="Q4" s="348"/>
      <c r="R4" s="345"/>
    </row>
    <row r="5" spans="11:18" ht="31.5" customHeight="1">
      <c r="K5" s="349"/>
      <c r="L5" s="356" t="s">
        <v>362</v>
      </c>
      <c r="M5" s="357">
        <f>'06'!E11</f>
        <v>3360</v>
      </c>
      <c r="N5" s="355"/>
      <c r="O5" s="355"/>
      <c r="P5" s="352"/>
      <c r="Q5" s="348"/>
      <c r="R5" s="345"/>
    </row>
    <row r="6" spans="11:18" ht="27" customHeight="1">
      <c r="K6" s="349"/>
      <c r="L6" s="354" t="s">
        <v>363</v>
      </c>
      <c r="M6" s="355">
        <f>'06'!F11</f>
        <v>39</v>
      </c>
      <c r="N6" s="355"/>
      <c r="O6" s="355"/>
      <c r="P6" s="352"/>
      <c r="Q6" s="348"/>
      <c r="R6" s="345"/>
    </row>
    <row r="7" spans="11:18" s="342" customFormat="1" ht="30" customHeight="1">
      <c r="K7" s="350"/>
      <c r="L7" s="358" t="s">
        <v>378</v>
      </c>
      <c r="M7" s="355">
        <f>'06'!H11</f>
        <v>6049</v>
      </c>
      <c r="N7" s="355"/>
      <c r="O7" s="355"/>
      <c r="P7" s="352"/>
      <c r="Q7" s="348"/>
      <c r="R7" s="345"/>
    </row>
    <row r="8" spans="11:18" ht="30.75" customHeight="1">
      <c r="K8" s="349"/>
      <c r="L8" s="359" t="s">
        <v>377</v>
      </c>
      <c r="M8" s="360">
        <f>'[7]M6 Tong hop Viec CHV '!$C$12</f>
        <v>1489</v>
      </c>
      <c r="N8" s="355"/>
      <c r="O8" s="355"/>
      <c r="P8" s="352"/>
      <c r="Q8" s="348"/>
      <c r="R8" s="345"/>
    </row>
    <row r="9" spans="11:18" ht="33" customHeight="1">
      <c r="K9" s="349"/>
      <c r="L9" s="367" t="s">
        <v>380</v>
      </c>
      <c r="M9" s="368">
        <f>(M7-M8)/M8</f>
        <v>3.0624580255204834</v>
      </c>
      <c r="N9" s="355"/>
      <c r="O9" s="355"/>
      <c r="P9" s="352"/>
      <c r="Q9" s="348"/>
      <c r="R9" s="345"/>
    </row>
    <row r="10" spans="11:18" ht="33" customHeight="1">
      <c r="K10" s="349"/>
      <c r="L10" s="354" t="s">
        <v>379</v>
      </c>
      <c r="M10" s="355">
        <f>'06'!I11</f>
        <v>4566</v>
      </c>
      <c r="N10" s="355" t="s">
        <v>364</v>
      </c>
      <c r="O10" s="361">
        <f>M10/M7</f>
        <v>0.7548355100016532</v>
      </c>
      <c r="P10" s="352"/>
      <c r="Q10" s="348"/>
      <c r="R10" s="345"/>
    </row>
    <row r="11" spans="11:18" ht="22.5" customHeight="1">
      <c r="K11" s="349"/>
      <c r="L11" s="354" t="s">
        <v>381</v>
      </c>
      <c r="M11" s="355">
        <f>'06'!Q11</f>
        <v>1483</v>
      </c>
      <c r="N11" s="355" t="s">
        <v>364</v>
      </c>
      <c r="O11" s="361">
        <f>M11/M7</f>
        <v>0.24516448999834684</v>
      </c>
      <c r="P11" s="352"/>
      <c r="Q11" s="348"/>
      <c r="R11" s="345"/>
    </row>
    <row r="12" spans="11:18" ht="34.5" customHeight="1">
      <c r="K12" s="349"/>
      <c r="L12" s="354" t="s">
        <v>382</v>
      </c>
      <c r="M12" s="355">
        <f>'06'!J11+'06'!K11</f>
        <v>2542</v>
      </c>
      <c r="N12" s="354"/>
      <c r="O12" s="354"/>
      <c r="P12" s="346"/>
      <c r="R12" s="346"/>
    </row>
    <row r="13" spans="11:18" ht="33.75" customHeight="1">
      <c r="K13" s="349"/>
      <c r="L13" s="354" t="s">
        <v>383</v>
      </c>
      <c r="M13" s="361">
        <f>M12/M7</f>
        <v>0.4202347495453794</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384</v>
      </c>
      <c r="M16" s="360">
        <f>'[7]M6 Tong hop Viec CHV '!$H$12+'[7]M6 Tong hop Viec CHV '!$I$12+'[7]M6 Tong hop Viec CHV '!$K$12</f>
        <v>749</v>
      </c>
      <c r="N16" s="355"/>
      <c r="O16" s="355"/>
      <c r="P16" s="352"/>
      <c r="R16" s="346"/>
    </row>
    <row r="17" spans="11:18" ht="24.75" customHeight="1">
      <c r="K17" s="349"/>
      <c r="L17" s="367" t="s">
        <v>385</v>
      </c>
      <c r="M17" s="362">
        <f>M16/M8</f>
        <v>0.5030221625251847</v>
      </c>
      <c r="N17" s="355"/>
      <c r="O17" s="355"/>
      <c r="P17" s="352"/>
      <c r="R17" s="346"/>
    </row>
    <row r="18" spans="11:18" ht="26.25" customHeight="1">
      <c r="K18" s="349"/>
      <c r="L18" s="367" t="s">
        <v>365</v>
      </c>
      <c r="M18" s="368">
        <f>M13-M17</f>
        <v>-0.0827874129798053</v>
      </c>
      <c r="N18" s="355"/>
      <c r="O18" s="355"/>
      <c r="P18" s="352"/>
      <c r="R18" s="346"/>
    </row>
    <row r="19" spans="11:18" ht="24.75" customHeight="1">
      <c r="K19" s="349"/>
      <c r="L19" s="354" t="s">
        <v>386</v>
      </c>
      <c r="M19" s="355">
        <f>'06'!J11</f>
        <v>2457</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387</v>
      </c>
      <c r="M26" s="361">
        <f>M19/'06'!I11</f>
        <v>0.538107752956636</v>
      </c>
      <c r="N26" s="355"/>
      <c r="O26" s="355"/>
      <c r="P26" s="352"/>
      <c r="R26" s="346"/>
    </row>
    <row r="27" spans="11:18" ht="24.75" customHeight="1">
      <c r="K27" s="349"/>
      <c r="L27" s="359" t="s">
        <v>388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389</v>
      </c>
      <c r="M30" s="361">
        <f>M26-M27</f>
        <v>-0.13455411754696112</v>
      </c>
      <c r="N30" s="355"/>
      <c r="O30" s="355"/>
      <c r="P30" s="352"/>
      <c r="R30" s="346"/>
    </row>
    <row r="31" spans="11:18" ht="24.75" customHeight="1">
      <c r="K31" s="349"/>
      <c r="L31" s="354" t="s">
        <v>390</v>
      </c>
      <c r="M31" s="355">
        <f>'06'!R11</f>
        <v>3507</v>
      </c>
      <c r="N31" s="355"/>
      <c r="O31" s="355"/>
      <c r="P31" s="352"/>
      <c r="R31" s="346"/>
    </row>
    <row r="32" spans="11:18" ht="24.75" customHeight="1">
      <c r="K32" s="349"/>
      <c r="L32" s="359" t="s">
        <v>391</v>
      </c>
      <c r="M32" s="360">
        <f>'[7]M6 Tong hop Viec CHV '!$R$12</f>
        <v>719</v>
      </c>
      <c r="N32" s="355"/>
      <c r="O32" s="355"/>
      <c r="P32" s="352"/>
      <c r="R32" s="346"/>
    </row>
    <row r="33" spans="11:18" ht="24.75" customHeight="1">
      <c r="K33" s="349"/>
      <c r="L33" s="367" t="s">
        <v>392</v>
      </c>
      <c r="M33" s="369">
        <f>M31-M32</f>
        <v>2788</v>
      </c>
      <c r="N33" s="369" t="s">
        <v>366</v>
      </c>
      <c r="O33" s="368">
        <f>(M31-M32)/M32</f>
        <v>3.877607788595271</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368</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393</v>
      </c>
      <c r="M42" s="355">
        <f>'07'!C11</f>
        <v>1460213126</v>
      </c>
      <c r="N42" s="355"/>
      <c r="O42" s="355"/>
      <c r="P42" s="346"/>
      <c r="R42" s="346"/>
    </row>
    <row r="43" spans="11:18" ht="24.75" customHeight="1">
      <c r="K43" s="349"/>
      <c r="L43" s="363" t="s">
        <v>96</v>
      </c>
      <c r="M43" s="355">
        <f>'07'!D11</f>
        <v>267647107</v>
      </c>
      <c r="N43" s="355"/>
      <c r="O43" s="355"/>
      <c r="P43" s="346"/>
      <c r="R43" s="346"/>
    </row>
    <row r="44" spans="11:18" ht="24.75" customHeight="1">
      <c r="K44" s="349"/>
      <c r="L44" s="363" t="s">
        <v>362</v>
      </c>
      <c r="M44" s="355">
        <f>'07'!E11</f>
        <v>1192566019</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394</v>
      </c>
      <c r="M47" s="355">
        <f>'07'!F11</f>
        <v>3339585</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395</v>
      </c>
      <c r="M50" s="355">
        <f>'07'!H11</f>
        <v>1456873541</v>
      </c>
      <c r="N50" s="355"/>
      <c r="O50" s="355"/>
      <c r="P50" s="346"/>
      <c r="R50" s="346"/>
    </row>
    <row r="51" spans="11:18" ht="24.75" customHeight="1">
      <c r="K51" s="349"/>
      <c r="L51" s="364" t="s">
        <v>396</v>
      </c>
      <c r="M51" s="360">
        <f>'[7]M7 Thop tien CHV'!$C$12</f>
        <v>54227822.442</v>
      </c>
      <c r="N51" s="355"/>
      <c r="O51" s="355"/>
      <c r="P51" s="346"/>
      <c r="R51" s="346"/>
    </row>
    <row r="52" spans="11:18" ht="24.75" customHeight="1">
      <c r="K52" s="349"/>
      <c r="L52" s="377" t="s">
        <v>369</v>
      </c>
      <c r="M52" s="369">
        <f>M50-M51</f>
        <v>1402645718.558</v>
      </c>
      <c r="N52" s="355"/>
      <c r="O52" s="355"/>
      <c r="P52" s="346"/>
      <c r="R52" s="346"/>
    </row>
    <row r="53" spans="11:18" ht="24.75" customHeight="1">
      <c r="K53" s="349"/>
      <c r="L53" s="377" t="s">
        <v>370</v>
      </c>
      <c r="M53" s="368">
        <f>(M52/M51)</f>
        <v>25.865794630758337</v>
      </c>
      <c r="N53" s="355"/>
      <c r="O53" s="355"/>
      <c r="P53" s="346"/>
      <c r="R53" s="346"/>
    </row>
    <row r="54" spans="11:18" ht="24.75" customHeight="1">
      <c r="K54" s="349"/>
      <c r="L54" s="363" t="s">
        <v>397</v>
      </c>
      <c r="M54" s="355">
        <f>'07'!I11</f>
        <v>1318453624</v>
      </c>
      <c r="N54" s="355" t="s">
        <v>371</v>
      </c>
      <c r="O54" s="361">
        <f>'07'!I11/'07'!H11</f>
        <v>0.9049883788094687</v>
      </c>
      <c r="P54" s="346"/>
      <c r="R54" s="346"/>
    </row>
    <row r="55" spans="11:18" ht="24.75" customHeight="1">
      <c r="K55" s="349"/>
      <c r="L55" s="363" t="s">
        <v>398</v>
      </c>
      <c r="M55" s="355">
        <f>'07'!R11</f>
        <v>138419917</v>
      </c>
      <c r="N55" s="355" t="s">
        <v>371</v>
      </c>
      <c r="O55" s="361">
        <f>'07'!R11/'07'!H11</f>
        <v>0.09501162119053132</v>
      </c>
      <c r="P55" s="346"/>
      <c r="R55" s="346"/>
    </row>
    <row r="56" spans="11:18" ht="24.75" customHeight="1">
      <c r="K56" s="349"/>
      <c r="L56" s="363" t="s">
        <v>399</v>
      </c>
      <c r="M56" s="355">
        <f>'07'!J11+'07'!K11+'07'!L11</f>
        <v>29031052</v>
      </c>
      <c r="N56" s="355" t="s">
        <v>371</v>
      </c>
      <c r="O56" s="361">
        <f>M56/'07'!H11</f>
        <v>0.01992695397575348</v>
      </c>
      <c r="P56" s="346"/>
      <c r="R56" s="346"/>
    </row>
    <row r="57" spans="11:18" ht="24.75" customHeight="1">
      <c r="K57" s="349"/>
      <c r="L57" s="364" t="s">
        <v>400</v>
      </c>
      <c r="M57" s="360">
        <f>'[7]M7 Thop tien CHV'!$H$12+'[7]M7 Thop tien CHV'!$I$12+'[7]M7 Thop tien CHV'!$K$12</f>
        <v>2217726.5</v>
      </c>
      <c r="N57" s="360" t="s">
        <v>371</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401</v>
      </c>
      <c r="M60" s="368">
        <f>O56-O57</f>
        <v>-0.020969515772261856</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402</v>
      </c>
      <c r="M63" s="355">
        <f>'07'!J11</f>
        <v>26497471</v>
      </c>
      <c r="N63" s="355" t="s">
        <v>372</v>
      </c>
      <c r="O63" s="361">
        <f>'07'!J11/'07'!I11</f>
        <v>0.02009738569310497</v>
      </c>
      <c r="P63" s="346"/>
      <c r="R63" s="346"/>
    </row>
    <row r="64" spans="11:16" ht="24.75" customHeight="1">
      <c r="K64" s="349"/>
      <c r="L64" s="364" t="s">
        <v>403</v>
      </c>
      <c r="M64" s="360">
        <f>'[7]M7 Thop tien CHV'!$H$12</f>
        <v>2212774.5</v>
      </c>
      <c r="N64" s="360" t="s">
        <v>373</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404</v>
      </c>
      <c r="M68" s="368">
        <f>O63-O64</f>
        <v>0.005853884373291316</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405</v>
      </c>
      <c r="M72" s="355">
        <f>'07'!S11</f>
        <v>1427842489</v>
      </c>
      <c r="N72" s="355"/>
      <c r="O72" s="355"/>
      <c r="P72" s="346"/>
    </row>
    <row r="73" spans="11:16" ht="24.75" customHeight="1">
      <c r="K73" s="349"/>
      <c r="L73" s="364" t="s">
        <v>406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374</v>
      </c>
      <c r="M76" s="369">
        <f>M72-M73</f>
        <v>1379715678.638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375</v>
      </c>
      <c r="M79" s="368">
        <f>M76/M73</f>
        <v>28.668338255954662</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1.xml><?xml version="1.0" encoding="utf-8"?>
<worksheet xmlns="http://schemas.openxmlformats.org/spreadsheetml/2006/main" xmlns:r="http://schemas.openxmlformats.org/officeDocument/2006/relationships">
  <dimension ref="A2:B11"/>
  <sheetViews>
    <sheetView zoomScalePageLayoutView="0" workbookViewId="0" topLeftCell="B1">
      <selection activeCell="B9" sqref="B9"/>
    </sheetView>
  </sheetViews>
  <sheetFormatPr defaultColWidth="9.00390625" defaultRowHeight="15.75"/>
  <cols>
    <col min="1" max="1" width="23.50390625" style="0" customWidth="1"/>
    <col min="2" max="2" width="66.125" style="0" customWidth="1"/>
  </cols>
  <sheetData>
    <row r="2" spans="1:2" ht="62.25" customHeight="1">
      <c r="A2" s="1107" t="s">
        <v>419</v>
      </c>
      <c r="B2" s="1107"/>
    </row>
    <row r="3" spans="1:2" ht="22.5" customHeight="1">
      <c r="A3" s="401" t="s">
        <v>408</v>
      </c>
      <c r="B3" s="402" t="s">
        <v>577</v>
      </c>
    </row>
    <row r="4" spans="1:2" ht="22.5" customHeight="1">
      <c r="A4" s="401" t="s">
        <v>407</v>
      </c>
      <c r="B4" s="402" t="s">
        <v>422</v>
      </c>
    </row>
    <row r="5" spans="1:2" ht="22.5" customHeight="1">
      <c r="A5" s="401" t="s">
        <v>409</v>
      </c>
      <c r="B5" s="743" t="s">
        <v>559</v>
      </c>
    </row>
    <row r="6" spans="1:2" ht="22.5" customHeight="1">
      <c r="A6" s="401" t="s">
        <v>410</v>
      </c>
      <c r="B6" s="418" t="s">
        <v>424</v>
      </c>
    </row>
    <row r="7" spans="1:2" ht="39" customHeight="1">
      <c r="A7" s="401" t="s">
        <v>411</v>
      </c>
      <c r="B7" s="645" t="s">
        <v>550</v>
      </c>
    </row>
    <row r="8" spans="1:2" ht="15.75">
      <c r="A8" s="403" t="s">
        <v>412</v>
      </c>
      <c r="B8" s="419" t="s">
        <v>573</v>
      </c>
    </row>
    <row r="10" spans="1:2" ht="62.25" customHeight="1">
      <c r="A10" s="1108" t="s">
        <v>420</v>
      </c>
      <c r="B10" s="1108"/>
    </row>
    <row r="11" spans="1:2" ht="15.75">
      <c r="A11" s="1109" t="s">
        <v>418</v>
      </c>
      <c r="B11" s="1109"/>
    </row>
  </sheetData>
  <sheetProtection/>
  <mergeCells count="3">
    <mergeCell ref="A2:B2"/>
    <mergeCell ref="A10:B10"/>
    <mergeCell ref="A11:B1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indexed="19"/>
  </sheetPr>
  <dimension ref="A1:S83"/>
  <sheetViews>
    <sheetView showZeros="0" view="pageBreakPreview" zoomScale="85" zoomScaleSheetLayoutView="85" zoomScalePageLayoutView="0" workbookViewId="0" topLeftCell="A7">
      <pane ySplit="2190" topLeftCell="A34" activePane="bottomLeft" state="split"/>
      <selection pane="topLeft" activeCell="S6" sqref="S1:S16384"/>
      <selection pane="bottomLeft" activeCell="B36" sqref="B36:B40"/>
    </sheetView>
  </sheetViews>
  <sheetFormatPr defaultColWidth="9.00390625" defaultRowHeight="15.75"/>
  <cols>
    <col min="1" max="1" width="3.50390625" style="23" customWidth="1"/>
    <col min="2" max="2" width="22.75390625" style="23" customWidth="1"/>
    <col min="3" max="3" width="9.625" style="440" customWidth="1"/>
    <col min="4" max="5" width="7.375" style="23" customWidth="1"/>
    <col min="6" max="6" width="6.50390625" style="23" customWidth="1"/>
    <col min="7" max="7" width="6.75390625" style="23" customWidth="1"/>
    <col min="8" max="8" width="8.875" style="440" customWidth="1"/>
    <col min="9" max="9" width="7.875" style="440" customWidth="1"/>
    <col min="10" max="11" width="6.25390625" style="23" customWidth="1"/>
    <col min="12" max="12" width="5.75390625" style="23" customWidth="1"/>
    <col min="13" max="13" width="5.875" style="23" customWidth="1"/>
    <col min="14" max="14" width="5.625" style="23" customWidth="1"/>
    <col min="15" max="15" width="4.25390625" style="23" customWidth="1"/>
    <col min="16" max="16" width="5.625" style="23" customWidth="1"/>
    <col min="17" max="17" width="8.50390625" style="23" customWidth="1"/>
    <col min="18" max="18" width="7.25390625" style="449" customWidth="1"/>
    <col min="19" max="19" width="9.125" style="23" customWidth="1"/>
    <col min="20" max="16384" width="9.00390625" style="23" customWidth="1"/>
  </cols>
  <sheetData>
    <row r="1" spans="1:19" ht="20.25" customHeight="1">
      <c r="A1" s="421" t="s">
        <v>27</v>
      </c>
      <c r="B1" s="421"/>
      <c r="C1" s="435"/>
      <c r="D1" s="422"/>
      <c r="E1" s="1110" t="s">
        <v>62</v>
      </c>
      <c r="F1" s="1110"/>
      <c r="G1" s="1110"/>
      <c r="H1" s="1110"/>
      <c r="I1" s="1110"/>
      <c r="J1" s="1110"/>
      <c r="K1" s="1110"/>
      <c r="L1" s="1110"/>
      <c r="M1" s="1110"/>
      <c r="N1" s="1110"/>
      <c r="O1" s="1110"/>
      <c r="P1" s="423" t="s">
        <v>413</v>
      </c>
      <c r="Q1" s="423"/>
      <c r="R1" s="445"/>
      <c r="S1" s="423"/>
    </row>
    <row r="2" spans="1:19" ht="17.25" customHeight="1">
      <c r="A2" s="1115" t="s">
        <v>226</v>
      </c>
      <c r="B2" s="1115"/>
      <c r="C2" s="1115"/>
      <c r="D2" s="1115"/>
      <c r="E2" s="846" t="s">
        <v>34</v>
      </c>
      <c r="F2" s="846"/>
      <c r="G2" s="846"/>
      <c r="H2" s="846"/>
      <c r="I2" s="846"/>
      <c r="J2" s="846"/>
      <c r="K2" s="846"/>
      <c r="L2" s="846"/>
      <c r="M2" s="846"/>
      <c r="N2" s="846"/>
      <c r="O2" s="846"/>
      <c r="P2" s="1116" t="str">
        <f>'Thong tin'!B4</f>
        <v>Cục Thi hành án dân sự tỉnh Phú Yên</v>
      </c>
      <c r="Q2" s="1116"/>
      <c r="R2" s="1116"/>
      <c r="S2" s="1116"/>
    </row>
    <row r="3" spans="1:19" ht="19.5" customHeight="1">
      <c r="A3" s="1115" t="s">
        <v>227</v>
      </c>
      <c r="B3" s="1115"/>
      <c r="C3" s="1115"/>
      <c r="D3" s="1115"/>
      <c r="E3" s="1111" t="str">
        <f>'Thong tin'!B3</f>
        <v>07 tháng / năm 2018</v>
      </c>
      <c r="F3" s="1111"/>
      <c r="G3" s="1111"/>
      <c r="H3" s="1111"/>
      <c r="I3" s="1111"/>
      <c r="J3" s="1111"/>
      <c r="K3" s="1111"/>
      <c r="L3" s="1111"/>
      <c r="M3" s="1111"/>
      <c r="N3" s="1111"/>
      <c r="O3" s="1111"/>
      <c r="P3" s="423" t="s">
        <v>347</v>
      </c>
      <c r="Q3" s="421"/>
      <c r="R3" s="445"/>
      <c r="S3" s="423"/>
    </row>
    <row r="4" spans="1:19" ht="14.25" customHeight="1">
      <c r="A4" s="394" t="s">
        <v>105</v>
      </c>
      <c r="B4" s="421"/>
      <c r="C4" s="435"/>
      <c r="D4" s="421"/>
      <c r="E4" s="421"/>
      <c r="F4" s="421"/>
      <c r="G4" s="421"/>
      <c r="H4" s="435"/>
      <c r="I4" s="435"/>
      <c r="J4" s="421"/>
      <c r="K4" s="421"/>
      <c r="L4" s="421"/>
      <c r="M4" s="421"/>
      <c r="N4" s="424"/>
      <c r="O4" s="424"/>
      <c r="P4" s="1120" t="s">
        <v>289</v>
      </c>
      <c r="Q4" s="1120"/>
      <c r="R4" s="1120"/>
      <c r="S4" s="1120"/>
    </row>
    <row r="5" spans="1:19" ht="31.5" customHeight="1">
      <c r="A5" s="422"/>
      <c r="B5" s="21"/>
      <c r="C5" s="436"/>
      <c r="D5" s="422"/>
      <c r="E5" s="422"/>
      <c r="F5" s="422"/>
      <c r="G5" s="422"/>
      <c r="H5" s="441"/>
      <c r="I5" s="441"/>
      <c r="J5" s="422"/>
      <c r="K5" s="422"/>
      <c r="L5" s="422"/>
      <c r="M5" s="422"/>
      <c r="N5" s="422"/>
      <c r="O5" s="422"/>
      <c r="P5" s="422"/>
      <c r="Q5" s="425" t="s">
        <v>225</v>
      </c>
      <c r="R5" s="446"/>
      <c r="S5" s="426"/>
    </row>
    <row r="6" spans="1:19" ht="19.5" customHeight="1">
      <c r="A6" s="1121" t="s">
        <v>53</v>
      </c>
      <c r="B6" s="1121"/>
      <c r="C6" s="1114" t="s">
        <v>106</v>
      </c>
      <c r="D6" s="1114"/>
      <c r="E6" s="1114"/>
      <c r="F6" s="1112" t="s">
        <v>97</v>
      </c>
      <c r="G6" s="1112" t="s">
        <v>107</v>
      </c>
      <c r="H6" s="1113" t="s">
        <v>98</v>
      </c>
      <c r="I6" s="1113"/>
      <c r="J6" s="1113"/>
      <c r="K6" s="1113"/>
      <c r="L6" s="1113"/>
      <c r="M6" s="1113"/>
      <c r="N6" s="1113"/>
      <c r="O6" s="1113"/>
      <c r="P6" s="1113"/>
      <c r="Q6" s="1113"/>
      <c r="R6" s="1114" t="s">
        <v>231</v>
      </c>
      <c r="S6" s="1114" t="s">
        <v>415</v>
      </c>
    </row>
    <row r="7" spans="1:19" s="379" customFormat="1" ht="27" customHeight="1">
      <c r="A7" s="1121"/>
      <c r="B7" s="1121"/>
      <c r="C7" s="1114" t="s">
        <v>42</v>
      </c>
      <c r="D7" s="1119" t="s">
        <v>7</v>
      </c>
      <c r="E7" s="1119"/>
      <c r="F7" s="1112"/>
      <c r="G7" s="1112"/>
      <c r="H7" s="1122" t="s">
        <v>98</v>
      </c>
      <c r="I7" s="1114" t="s">
        <v>99</v>
      </c>
      <c r="J7" s="1114"/>
      <c r="K7" s="1114"/>
      <c r="L7" s="1114"/>
      <c r="M7" s="1114"/>
      <c r="N7" s="1114"/>
      <c r="O7" s="1114"/>
      <c r="P7" s="1114"/>
      <c r="Q7" s="1112" t="s">
        <v>103</v>
      </c>
      <c r="R7" s="1114"/>
      <c r="S7" s="1114"/>
    </row>
    <row r="8" spans="1:19" ht="21.75" customHeight="1">
      <c r="A8" s="1121"/>
      <c r="B8" s="1121"/>
      <c r="C8" s="1114"/>
      <c r="D8" s="1119" t="s">
        <v>109</v>
      </c>
      <c r="E8" s="1119" t="s">
        <v>110</v>
      </c>
      <c r="F8" s="1112"/>
      <c r="G8" s="1112"/>
      <c r="H8" s="1122"/>
      <c r="I8" s="1122" t="s">
        <v>414</v>
      </c>
      <c r="J8" s="1119" t="s">
        <v>7</v>
      </c>
      <c r="K8" s="1119"/>
      <c r="L8" s="1119"/>
      <c r="M8" s="1119"/>
      <c r="N8" s="1119"/>
      <c r="O8" s="1119"/>
      <c r="P8" s="1119"/>
      <c r="Q8" s="1112"/>
      <c r="R8" s="1114"/>
      <c r="S8" s="1114"/>
    </row>
    <row r="9" spans="1:19" ht="103.5" customHeight="1">
      <c r="A9" s="1121"/>
      <c r="B9" s="1121"/>
      <c r="C9" s="1114"/>
      <c r="D9" s="1119"/>
      <c r="E9" s="1119"/>
      <c r="F9" s="1112"/>
      <c r="G9" s="1112"/>
      <c r="H9" s="1122"/>
      <c r="I9" s="1122"/>
      <c r="J9" s="427" t="s">
        <v>111</v>
      </c>
      <c r="K9" s="427" t="s">
        <v>112</v>
      </c>
      <c r="L9" s="428" t="s">
        <v>100</v>
      </c>
      <c r="M9" s="428" t="s">
        <v>113</v>
      </c>
      <c r="N9" s="428" t="s">
        <v>101</v>
      </c>
      <c r="O9" s="428" t="s">
        <v>232</v>
      </c>
      <c r="P9" s="428" t="s">
        <v>102</v>
      </c>
      <c r="Q9" s="1112"/>
      <c r="R9" s="1114"/>
      <c r="S9" s="1114"/>
    </row>
    <row r="10" spans="1:19" ht="16.5" customHeight="1">
      <c r="A10" s="1124" t="s">
        <v>6</v>
      </c>
      <c r="B10" s="1124"/>
      <c r="C10" s="670">
        <v>1</v>
      </c>
      <c r="D10" s="671">
        <v>2</v>
      </c>
      <c r="E10" s="671">
        <v>3</v>
      </c>
      <c r="F10" s="671">
        <v>4</v>
      </c>
      <c r="G10" s="671">
        <v>5</v>
      </c>
      <c r="H10" s="670">
        <v>6</v>
      </c>
      <c r="I10" s="670">
        <v>7</v>
      </c>
      <c r="J10" s="671">
        <v>8</v>
      </c>
      <c r="K10" s="671">
        <v>9</v>
      </c>
      <c r="L10" s="671">
        <v>10</v>
      </c>
      <c r="M10" s="671">
        <v>11</v>
      </c>
      <c r="N10" s="671">
        <v>12</v>
      </c>
      <c r="O10" s="671">
        <v>13</v>
      </c>
      <c r="P10" s="671">
        <v>14</v>
      </c>
      <c r="Q10" s="671">
        <v>15</v>
      </c>
      <c r="R10" s="672">
        <v>16</v>
      </c>
      <c r="S10" s="671">
        <v>17</v>
      </c>
    </row>
    <row r="11" spans="1:19" ht="25.5" customHeight="1">
      <c r="A11" s="1114" t="s">
        <v>30</v>
      </c>
      <c r="B11" s="1114"/>
      <c r="C11" s="420">
        <f>'Mẫu BC việc theo CHV Mẫu 06'!C12</f>
        <v>6088</v>
      </c>
      <c r="D11" s="420">
        <f>'Mẫu BC việc theo CHV Mẫu 06'!D12</f>
        <v>2728</v>
      </c>
      <c r="E11" s="420">
        <f>'Mẫu BC việc theo CHV Mẫu 06'!E12</f>
        <v>3360</v>
      </c>
      <c r="F11" s="420">
        <f>'Mẫu BC việc theo CHV Mẫu 06'!F12</f>
        <v>39</v>
      </c>
      <c r="G11" s="420">
        <f>'Mẫu BC việc theo CHV Mẫu 06'!G12</f>
        <v>0</v>
      </c>
      <c r="H11" s="420">
        <f>'Mẫu BC việc theo CHV Mẫu 06'!H12</f>
        <v>6049</v>
      </c>
      <c r="I11" s="420">
        <f>'Mẫu BC việc theo CHV Mẫu 06'!I12</f>
        <v>4566</v>
      </c>
      <c r="J11" s="420">
        <f>'Mẫu BC việc theo CHV Mẫu 06'!J12</f>
        <v>2457</v>
      </c>
      <c r="K11" s="420">
        <f>'Mẫu BC việc theo CHV Mẫu 06'!K12</f>
        <v>85</v>
      </c>
      <c r="L11" s="420">
        <f>'Mẫu BC việc theo CHV Mẫu 06'!L12</f>
        <v>1963</v>
      </c>
      <c r="M11" s="420">
        <f>'Mẫu BC việc theo CHV Mẫu 06'!M12</f>
        <v>50</v>
      </c>
      <c r="N11" s="420">
        <f>'Mẫu BC việc theo CHV Mẫu 06'!N12</f>
        <v>4</v>
      </c>
      <c r="O11" s="420">
        <f>'Mẫu BC việc theo CHV Mẫu 06'!O12</f>
        <v>0</v>
      </c>
      <c r="P11" s="420">
        <f>'Mẫu BC việc theo CHV Mẫu 06'!P12</f>
        <v>7</v>
      </c>
      <c r="Q11" s="420">
        <f>'Mẫu BC việc theo CHV Mẫu 06'!Q12</f>
        <v>1483</v>
      </c>
      <c r="R11" s="420">
        <f>'Mẫu BC việc theo CHV Mẫu 06'!R12</f>
        <v>3507</v>
      </c>
      <c r="S11" s="712">
        <f>(J11+K11)/I11</f>
        <v>0.5567236092860272</v>
      </c>
    </row>
    <row r="12" spans="1:19" ht="25.5" customHeight="1">
      <c r="A12" s="694" t="s">
        <v>0</v>
      </c>
      <c r="B12" s="675" t="s">
        <v>76</v>
      </c>
      <c r="C12" s="420">
        <f>'Mẫu BC việc theo CHV Mẫu 06'!C13</f>
        <v>202</v>
      </c>
      <c r="D12" s="420">
        <f>'Mẫu BC việc theo CHV Mẫu 06'!D13</f>
        <v>110</v>
      </c>
      <c r="E12" s="420">
        <f>'Mẫu BC việc theo CHV Mẫu 06'!E13</f>
        <v>92</v>
      </c>
      <c r="F12" s="420">
        <f>'Mẫu BC việc theo CHV Mẫu 06'!F13</f>
        <v>0</v>
      </c>
      <c r="G12" s="420">
        <f>'Mẫu BC việc theo CHV Mẫu 06'!G13</f>
        <v>0</v>
      </c>
      <c r="H12" s="420">
        <f>'Mẫu BC việc theo CHV Mẫu 06'!H13</f>
        <v>202</v>
      </c>
      <c r="I12" s="420">
        <f>'Mẫu BC việc theo CHV Mẫu 06'!I13</f>
        <v>128</v>
      </c>
      <c r="J12" s="420">
        <f>'Mẫu BC việc theo CHV Mẫu 06'!J13</f>
        <v>74</v>
      </c>
      <c r="K12" s="420">
        <f>'Mẫu BC việc theo CHV Mẫu 06'!K13</f>
        <v>3</v>
      </c>
      <c r="L12" s="420">
        <f>'Mẫu BC việc theo CHV Mẫu 06'!L13</f>
        <v>45</v>
      </c>
      <c r="M12" s="420">
        <f>'Mẫu BC việc theo CHV Mẫu 06'!M13</f>
        <v>1</v>
      </c>
      <c r="N12" s="420">
        <f>'Mẫu BC việc theo CHV Mẫu 06'!N13</f>
        <v>4</v>
      </c>
      <c r="O12" s="420">
        <f>'Mẫu BC việc theo CHV Mẫu 06'!O13</f>
        <v>0</v>
      </c>
      <c r="P12" s="420">
        <f>'Mẫu BC việc theo CHV Mẫu 06'!P13</f>
        <v>1</v>
      </c>
      <c r="Q12" s="420">
        <f>'Mẫu BC việc theo CHV Mẫu 06'!Q13</f>
        <v>74</v>
      </c>
      <c r="R12" s="420">
        <f>'Mẫu BC việc theo CHV Mẫu 06'!R13</f>
        <v>125</v>
      </c>
      <c r="S12" s="378">
        <f>(J12+K12)/I12*100%</f>
        <v>0.6015625</v>
      </c>
    </row>
    <row r="13" spans="1:19" ht="25.5" customHeight="1">
      <c r="A13" s="694">
        <v>1</v>
      </c>
      <c r="B13" s="676" t="s">
        <v>425</v>
      </c>
      <c r="C13" s="420">
        <f>'Mẫu BC việc theo CHV Mẫu 06'!C14</f>
        <v>9</v>
      </c>
      <c r="D13" s="663" t="str">
        <f>'Mẫu BC việc theo CHV Mẫu 06'!D14</f>
        <v>6</v>
      </c>
      <c r="E13" s="663" t="str">
        <f>'Mẫu BC việc theo CHV Mẫu 06'!E14</f>
        <v>3</v>
      </c>
      <c r="F13" s="663">
        <f>'Mẫu BC việc theo CHV Mẫu 06'!F14</f>
        <v>0</v>
      </c>
      <c r="G13" s="663">
        <f>'Mẫu BC việc theo CHV Mẫu 06'!G14</f>
        <v>0</v>
      </c>
      <c r="H13" s="420">
        <f>'Mẫu BC việc theo CHV Mẫu 06'!H14</f>
        <v>9</v>
      </c>
      <c r="I13" s="420">
        <f>'Mẫu BC việc theo CHV Mẫu 06'!I14</f>
        <v>4</v>
      </c>
      <c r="J13" s="663" t="str">
        <f>'Mẫu BC việc theo CHV Mẫu 06'!J14</f>
        <v>4</v>
      </c>
      <c r="K13" s="663">
        <f>'Mẫu BC việc theo CHV Mẫu 06'!K14</f>
        <v>0</v>
      </c>
      <c r="L13" s="663" t="str">
        <f>'Mẫu BC việc theo CHV Mẫu 06'!L14</f>
        <v>0</v>
      </c>
      <c r="M13" s="663">
        <f>'Mẫu BC việc theo CHV Mẫu 06'!M14</f>
        <v>0</v>
      </c>
      <c r="N13" s="663">
        <f>'Mẫu BC việc theo CHV Mẫu 06'!N14</f>
        <v>0</v>
      </c>
      <c r="O13" s="663">
        <f>'Mẫu BC việc theo CHV Mẫu 06'!O14</f>
        <v>0</v>
      </c>
      <c r="P13" s="663">
        <f>'Mẫu BC việc theo CHV Mẫu 06'!P14</f>
        <v>0</v>
      </c>
      <c r="Q13" s="663" t="str">
        <f>'Mẫu BC việc theo CHV Mẫu 06'!Q14</f>
        <v>5</v>
      </c>
      <c r="R13" s="420">
        <f>'Mẫu BC việc theo CHV Mẫu 06'!R14</f>
        <v>5</v>
      </c>
      <c r="S13" s="382">
        <f>(J13+K13)/I13*100%</f>
        <v>1</v>
      </c>
    </row>
    <row r="14" spans="1:19" ht="25.5" customHeight="1">
      <c r="A14" s="694">
        <v>2</v>
      </c>
      <c r="B14" s="676" t="s">
        <v>426</v>
      </c>
      <c r="C14" s="420">
        <f>'Mẫu BC việc theo CHV Mẫu 06'!C15</f>
        <v>32</v>
      </c>
      <c r="D14" s="663" t="str">
        <f>'Mẫu BC việc theo CHV Mẫu 06'!D15</f>
        <v>23</v>
      </c>
      <c r="E14" s="663" t="str">
        <f>'Mẫu BC việc theo CHV Mẫu 06'!E15</f>
        <v>9</v>
      </c>
      <c r="F14" s="663" t="str">
        <f>'Mẫu BC việc theo CHV Mẫu 06'!F15</f>
        <v>0</v>
      </c>
      <c r="G14" s="663">
        <f>'Mẫu BC việc theo CHV Mẫu 06'!G15</f>
        <v>0</v>
      </c>
      <c r="H14" s="420">
        <f>'Mẫu BC việc theo CHV Mẫu 06'!H15</f>
        <v>32</v>
      </c>
      <c r="I14" s="420">
        <f>'Mẫu BC việc theo CHV Mẫu 06'!I15</f>
        <v>20</v>
      </c>
      <c r="J14" s="663" t="str">
        <f>'Mẫu BC việc theo CHV Mẫu 06'!J15</f>
        <v>4</v>
      </c>
      <c r="K14" s="663">
        <f>'Mẫu BC việc theo CHV Mẫu 06'!K15</f>
        <v>0</v>
      </c>
      <c r="L14" s="663" t="str">
        <f>'Mẫu BC việc theo CHV Mẫu 06'!L15</f>
        <v>12</v>
      </c>
      <c r="M14" s="663">
        <f>'Mẫu BC việc theo CHV Mẫu 06'!M15</f>
        <v>0</v>
      </c>
      <c r="N14" s="663" t="str">
        <f>'Mẫu BC việc theo CHV Mẫu 06'!N15</f>
        <v>3</v>
      </c>
      <c r="O14" s="663">
        <f>'Mẫu BC việc theo CHV Mẫu 06'!O15</f>
        <v>0</v>
      </c>
      <c r="P14" s="663" t="str">
        <f>'Mẫu BC việc theo CHV Mẫu 06'!P15</f>
        <v>1</v>
      </c>
      <c r="Q14" s="663" t="str">
        <f>'Mẫu BC việc theo CHV Mẫu 06'!Q15</f>
        <v>12</v>
      </c>
      <c r="R14" s="420">
        <f>'Mẫu BC việc theo CHV Mẫu 06'!R15</f>
        <v>28</v>
      </c>
      <c r="S14" s="382">
        <f aca="true" t="shared" si="0" ref="S14:S40">(J14+K14)/I14*100%</f>
        <v>0.2</v>
      </c>
    </row>
    <row r="15" spans="1:19" ht="25.5" customHeight="1">
      <c r="A15" s="694">
        <v>3</v>
      </c>
      <c r="B15" s="676" t="s">
        <v>427</v>
      </c>
      <c r="C15" s="420">
        <f>'Mẫu BC việc theo CHV Mẫu 06'!C16</f>
        <v>29</v>
      </c>
      <c r="D15" s="663" t="str">
        <f>'Mẫu BC việc theo CHV Mẫu 06'!D16</f>
        <v>24</v>
      </c>
      <c r="E15" s="663" t="str">
        <f>'Mẫu BC việc theo CHV Mẫu 06'!E16</f>
        <v>5</v>
      </c>
      <c r="F15" s="663">
        <f>'Mẫu BC việc theo CHV Mẫu 06'!F16</f>
        <v>0</v>
      </c>
      <c r="G15" s="663">
        <f>'Mẫu BC việc theo CHV Mẫu 06'!G16</f>
        <v>0</v>
      </c>
      <c r="H15" s="420">
        <f>'Mẫu BC việc theo CHV Mẫu 06'!H16</f>
        <v>29</v>
      </c>
      <c r="I15" s="420">
        <f>'Mẫu BC việc theo CHV Mẫu 06'!I16</f>
        <v>13</v>
      </c>
      <c r="J15" s="663" t="str">
        <f>'Mẫu BC việc theo CHV Mẫu 06'!J16</f>
        <v>3</v>
      </c>
      <c r="K15" s="663" t="str">
        <f>'Mẫu BC việc theo CHV Mẫu 06'!K16</f>
        <v>1</v>
      </c>
      <c r="L15" s="663" t="str">
        <f>'Mẫu BC việc theo CHV Mẫu 06'!L16</f>
        <v>9</v>
      </c>
      <c r="M15" s="663">
        <f>'Mẫu BC việc theo CHV Mẫu 06'!M16</f>
        <v>0</v>
      </c>
      <c r="N15" s="663">
        <f>'Mẫu BC việc theo CHV Mẫu 06'!N16</f>
        <v>0</v>
      </c>
      <c r="O15" s="663">
        <f>'Mẫu BC việc theo CHV Mẫu 06'!O16</f>
        <v>0</v>
      </c>
      <c r="P15" s="663">
        <f>'Mẫu BC việc theo CHV Mẫu 06'!P16</f>
        <v>0</v>
      </c>
      <c r="Q15" s="663" t="str">
        <f>'Mẫu BC việc theo CHV Mẫu 06'!Q16</f>
        <v>16</v>
      </c>
      <c r="R15" s="420">
        <f>'Mẫu BC việc theo CHV Mẫu 06'!R16</f>
        <v>25</v>
      </c>
      <c r="S15" s="382">
        <f t="shared" si="0"/>
        <v>0.3076923076923077</v>
      </c>
    </row>
    <row r="16" spans="1:19" ht="25.5" customHeight="1">
      <c r="A16" s="694">
        <v>4</v>
      </c>
      <c r="B16" s="676" t="s">
        <v>428</v>
      </c>
      <c r="C16" s="420">
        <f>'Mẫu BC việc theo CHV Mẫu 06'!C17</f>
        <v>25</v>
      </c>
      <c r="D16" s="663" t="str">
        <f>'Mẫu BC việc theo CHV Mẫu 06'!D17</f>
        <v>16</v>
      </c>
      <c r="E16" s="663" t="str">
        <f>'Mẫu BC việc theo CHV Mẫu 06'!E17</f>
        <v>9</v>
      </c>
      <c r="F16" s="663">
        <f>'Mẫu BC việc theo CHV Mẫu 06'!F17</f>
        <v>0</v>
      </c>
      <c r="G16" s="663">
        <f>'Mẫu BC việc theo CHV Mẫu 06'!G17</f>
        <v>0</v>
      </c>
      <c r="H16" s="420">
        <f>'Mẫu BC việc theo CHV Mẫu 06'!H17</f>
        <v>25</v>
      </c>
      <c r="I16" s="420">
        <f>'Mẫu BC việc theo CHV Mẫu 06'!I17</f>
        <v>13</v>
      </c>
      <c r="J16" s="663" t="str">
        <f>'Mẫu BC việc theo CHV Mẫu 06'!J17</f>
        <v>6</v>
      </c>
      <c r="K16" s="663">
        <f>'Mẫu BC việc theo CHV Mẫu 06'!K17</f>
        <v>0</v>
      </c>
      <c r="L16" s="663" t="str">
        <f>'Mẫu BC việc theo CHV Mẫu 06'!L17</f>
        <v>6</v>
      </c>
      <c r="M16" s="663" t="str">
        <f>'Mẫu BC việc theo CHV Mẫu 06'!M17</f>
        <v>1</v>
      </c>
      <c r="N16" s="663">
        <f>'Mẫu BC việc theo CHV Mẫu 06'!N17</f>
        <v>0</v>
      </c>
      <c r="O16" s="663">
        <f>'Mẫu BC việc theo CHV Mẫu 06'!O17</f>
        <v>0</v>
      </c>
      <c r="P16" s="663">
        <f>'Mẫu BC việc theo CHV Mẫu 06'!P17</f>
        <v>0</v>
      </c>
      <c r="Q16" s="663" t="str">
        <f>'Mẫu BC việc theo CHV Mẫu 06'!Q17</f>
        <v>12</v>
      </c>
      <c r="R16" s="420">
        <f>'Mẫu BC việc theo CHV Mẫu 06'!R17</f>
        <v>19</v>
      </c>
      <c r="S16" s="382">
        <f t="shared" si="0"/>
        <v>0.46153846153846156</v>
      </c>
    </row>
    <row r="17" spans="1:19" ht="25.5" customHeight="1">
      <c r="A17" s="694">
        <v>5</v>
      </c>
      <c r="B17" s="676" t="s">
        <v>429</v>
      </c>
      <c r="C17" s="420">
        <f>'Mẫu BC việc theo CHV Mẫu 06'!C18</f>
        <v>4</v>
      </c>
      <c r="D17" s="663" t="str">
        <f>'Mẫu BC việc theo CHV Mẫu 06'!D18</f>
        <v>2</v>
      </c>
      <c r="E17" s="663" t="str">
        <f>'Mẫu BC việc theo CHV Mẫu 06'!E18</f>
        <v>2</v>
      </c>
      <c r="F17" s="663" t="str">
        <f>'Mẫu BC việc theo CHV Mẫu 06'!F18</f>
        <v>0</v>
      </c>
      <c r="G17" s="663">
        <f>'Mẫu BC việc theo CHV Mẫu 06'!G18</f>
        <v>0</v>
      </c>
      <c r="H17" s="420">
        <f>'Mẫu BC việc theo CHV Mẫu 06'!H18</f>
        <v>4</v>
      </c>
      <c r="I17" s="420">
        <f>'Mẫu BC việc theo CHV Mẫu 06'!I18</f>
        <v>3</v>
      </c>
      <c r="J17" s="663" t="str">
        <f>'Mẫu BC việc theo CHV Mẫu 06'!J18</f>
        <v>2</v>
      </c>
      <c r="K17" s="663">
        <f>'Mẫu BC việc theo CHV Mẫu 06'!K18</f>
        <v>0</v>
      </c>
      <c r="L17" s="663">
        <f>'Mẫu BC việc theo CHV Mẫu 06'!L18</f>
        <v>0</v>
      </c>
      <c r="M17" s="663">
        <f>'Mẫu BC việc theo CHV Mẫu 06'!M18</f>
        <v>0</v>
      </c>
      <c r="N17" s="663" t="str">
        <f>'Mẫu BC việc theo CHV Mẫu 06'!N18</f>
        <v>1</v>
      </c>
      <c r="O17" s="663">
        <f>'Mẫu BC việc theo CHV Mẫu 06'!O18</f>
        <v>0</v>
      </c>
      <c r="P17" s="663">
        <f>'Mẫu BC việc theo CHV Mẫu 06'!P18</f>
        <v>0</v>
      </c>
      <c r="Q17" s="663" t="str">
        <f>'Mẫu BC việc theo CHV Mẫu 06'!Q18</f>
        <v>1</v>
      </c>
      <c r="R17" s="420">
        <f>'Mẫu BC việc theo CHV Mẫu 06'!R18</f>
        <v>2</v>
      </c>
      <c r="S17" s="382">
        <f t="shared" si="0"/>
        <v>0.6666666666666666</v>
      </c>
    </row>
    <row r="18" spans="1:19" ht="25.5" customHeight="1">
      <c r="A18" s="694">
        <v>6</v>
      </c>
      <c r="B18" s="676" t="s">
        <v>424</v>
      </c>
      <c r="C18" s="420">
        <f>'Mẫu BC việc theo CHV Mẫu 06'!C19</f>
        <v>56</v>
      </c>
      <c r="D18" s="663" t="str">
        <f>'Mẫu BC việc theo CHV Mẫu 06'!D19</f>
        <v>22</v>
      </c>
      <c r="E18" s="663" t="str">
        <f>'Mẫu BC việc theo CHV Mẫu 06'!E19</f>
        <v>34</v>
      </c>
      <c r="F18" s="663">
        <f>'Mẫu BC việc theo CHV Mẫu 06'!F19</f>
        <v>0</v>
      </c>
      <c r="G18" s="663">
        <f>'Mẫu BC việc theo CHV Mẫu 06'!G19</f>
        <v>0</v>
      </c>
      <c r="H18" s="420">
        <f>'Mẫu BC việc theo CHV Mẫu 06'!H19</f>
        <v>56</v>
      </c>
      <c r="I18" s="420">
        <f>'Mẫu BC việc theo CHV Mẫu 06'!I19</f>
        <v>39</v>
      </c>
      <c r="J18" s="663" t="str">
        <f>'Mẫu BC việc theo CHV Mẫu 06'!J19</f>
        <v>35</v>
      </c>
      <c r="K18" s="663" t="str">
        <f>'Mẫu BC việc theo CHV Mẫu 06'!K19</f>
        <v>2</v>
      </c>
      <c r="L18" s="663" t="str">
        <f>'Mẫu BC việc theo CHV Mẫu 06'!L19</f>
        <v>2</v>
      </c>
      <c r="M18" s="663">
        <f>'Mẫu BC việc theo CHV Mẫu 06'!M19</f>
        <v>0</v>
      </c>
      <c r="N18" s="663">
        <f>'Mẫu BC việc theo CHV Mẫu 06'!N19</f>
        <v>0</v>
      </c>
      <c r="O18" s="663">
        <f>'Mẫu BC việc theo CHV Mẫu 06'!O19</f>
        <v>0</v>
      </c>
      <c r="P18" s="663">
        <f>'Mẫu BC việc theo CHV Mẫu 06'!P19</f>
        <v>0</v>
      </c>
      <c r="Q18" s="663" t="str">
        <f>'Mẫu BC việc theo CHV Mẫu 06'!Q19</f>
        <v>17</v>
      </c>
      <c r="R18" s="420">
        <f>'Mẫu BC việc theo CHV Mẫu 06'!R19</f>
        <v>19</v>
      </c>
      <c r="S18" s="382">
        <f t="shared" si="0"/>
        <v>0.9487179487179487</v>
      </c>
    </row>
    <row r="19" spans="1:19" ht="25.5" customHeight="1">
      <c r="A19" s="694">
        <v>7</v>
      </c>
      <c r="B19" s="676" t="s">
        <v>430</v>
      </c>
      <c r="C19" s="420">
        <f>'Mẫu BC việc theo CHV Mẫu 06'!C20</f>
        <v>29</v>
      </c>
      <c r="D19" s="663" t="str">
        <f>'Mẫu BC việc theo CHV Mẫu 06'!D20</f>
        <v>16</v>
      </c>
      <c r="E19" s="663" t="str">
        <f>'Mẫu BC việc theo CHV Mẫu 06'!E20</f>
        <v>13</v>
      </c>
      <c r="F19" s="663">
        <f>'Mẫu BC việc theo CHV Mẫu 06'!F20</f>
        <v>0</v>
      </c>
      <c r="G19" s="663">
        <f>'Mẫu BC việc theo CHV Mẫu 06'!G20</f>
        <v>0</v>
      </c>
      <c r="H19" s="420">
        <f>'Mẫu BC việc theo CHV Mẫu 06'!H20</f>
        <v>29</v>
      </c>
      <c r="I19" s="420">
        <f>'Mẫu BC việc theo CHV Mẫu 06'!I20</f>
        <v>19</v>
      </c>
      <c r="J19" s="663" t="str">
        <f>'Mẫu BC việc theo CHV Mẫu 06'!J20</f>
        <v>10</v>
      </c>
      <c r="K19" s="663">
        <f>'Mẫu BC việc theo CHV Mẫu 06'!K20</f>
        <v>0</v>
      </c>
      <c r="L19" s="663" t="str">
        <f>'Mẫu BC việc theo CHV Mẫu 06'!L20</f>
        <v>9</v>
      </c>
      <c r="M19" s="663">
        <f>'Mẫu BC việc theo CHV Mẫu 06'!M20</f>
        <v>0</v>
      </c>
      <c r="N19" s="663">
        <f>'Mẫu BC việc theo CHV Mẫu 06'!N20</f>
        <v>0</v>
      </c>
      <c r="O19" s="663">
        <f>'Mẫu BC việc theo CHV Mẫu 06'!O20</f>
        <v>0</v>
      </c>
      <c r="P19" s="663">
        <f>'Mẫu BC việc theo CHV Mẫu 06'!P20</f>
        <v>0</v>
      </c>
      <c r="Q19" s="663" t="str">
        <f>'Mẫu BC việc theo CHV Mẫu 06'!Q20</f>
        <v>10</v>
      </c>
      <c r="R19" s="420">
        <f>'Mẫu BC việc theo CHV Mẫu 06'!R20</f>
        <v>19</v>
      </c>
      <c r="S19" s="382">
        <f t="shared" si="0"/>
        <v>0.5263157894736842</v>
      </c>
    </row>
    <row r="20" spans="1:19" ht="25.5" customHeight="1">
      <c r="A20" s="694">
        <v>8</v>
      </c>
      <c r="B20" s="687" t="s">
        <v>557</v>
      </c>
      <c r="C20" s="420">
        <f>'Mẫu BC việc theo CHV Mẫu 06'!C21</f>
        <v>17</v>
      </c>
      <c r="D20" s="663">
        <f>'Mẫu BC việc theo CHV Mẫu 06'!D21</f>
        <v>0</v>
      </c>
      <c r="E20" s="663" t="str">
        <f>'Mẫu BC việc theo CHV Mẫu 06'!E21</f>
        <v>17</v>
      </c>
      <c r="F20" s="663">
        <f>'Mẫu BC việc theo CHV Mẫu 06'!F21</f>
        <v>0</v>
      </c>
      <c r="G20" s="663">
        <f>'Mẫu BC việc theo CHV Mẫu 06'!G21</f>
        <v>0</v>
      </c>
      <c r="H20" s="420">
        <f>'Mẫu BC việc theo CHV Mẫu 06'!H21</f>
        <v>17</v>
      </c>
      <c r="I20" s="420">
        <f>'Mẫu BC việc theo CHV Mẫu 06'!I21</f>
        <v>17</v>
      </c>
      <c r="J20" s="663" t="str">
        <f>'Mẫu BC việc theo CHV Mẫu 06'!J21</f>
        <v>10</v>
      </c>
      <c r="K20" s="663">
        <f>'Mẫu BC việc theo CHV Mẫu 06'!K21</f>
        <v>0</v>
      </c>
      <c r="L20" s="663" t="str">
        <f>'Mẫu BC việc theo CHV Mẫu 06'!L21</f>
        <v>7</v>
      </c>
      <c r="M20" s="663">
        <f>'Mẫu BC việc theo CHV Mẫu 06'!M21</f>
        <v>0</v>
      </c>
      <c r="N20" s="663">
        <f>'Mẫu BC việc theo CHV Mẫu 06'!N21</f>
        <v>0</v>
      </c>
      <c r="O20" s="663">
        <f>'Mẫu BC việc theo CHV Mẫu 06'!O21</f>
        <v>0</v>
      </c>
      <c r="P20" s="663">
        <f>'Mẫu BC việc theo CHV Mẫu 06'!P21</f>
        <v>0</v>
      </c>
      <c r="Q20" s="663">
        <f>'Mẫu BC việc theo CHV Mẫu 06'!Q21</f>
        <v>0</v>
      </c>
      <c r="R20" s="420">
        <f>'Mẫu BC việc theo CHV Mẫu 06'!R21</f>
        <v>7</v>
      </c>
      <c r="S20" s="382">
        <f t="shared" si="0"/>
        <v>0.5882352941176471</v>
      </c>
    </row>
    <row r="21" spans="1:19" ht="25.5" customHeight="1">
      <c r="A21" s="694">
        <v>9</v>
      </c>
      <c r="B21" s="687" t="s">
        <v>556</v>
      </c>
      <c r="C21" s="420">
        <f>'Mẫu BC việc theo CHV Mẫu 06'!C22</f>
        <v>1</v>
      </c>
      <c r="D21" s="663" t="str">
        <f>'Mẫu BC việc theo CHV Mẫu 06'!D22</f>
        <v>1</v>
      </c>
      <c r="E21" s="663">
        <f>'Mẫu BC việc theo CHV Mẫu 06'!E22</f>
        <v>0</v>
      </c>
      <c r="F21" s="663">
        <f>'Mẫu BC việc theo CHV Mẫu 06'!F22</f>
        <v>0</v>
      </c>
      <c r="G21" s="663">
        <f>'Mẫu BC việc theo CHV Mẫu 06'!G22</f>
        <v>0</v>
      </c>
      <c r="H21" s="420">
        <f>'Mẫu BC việc theo CHV Mẫu 06'!H22</f>
        <v>1</v>
      </c>
      <c r="I21" s="420">
        <f>'Mẫu BC việc theo CHV Mẫu 06'!I22</f>
        <v>0</v>
      </c>
      <c r="J21" s="663">
        <f>'Mẫu BC việc theo CHV Mẫu 06'!J22</f>
        <v>0</v>
      </c>
      <c r="K21" s="663">
        <f>'Mẫu BC việc theo CHV Mẫu 06'!K22</f>
        <v>0</v>
      </c>
      <c r="L21" s="663">
        <f>'Mẫu BC việc theo CHV Mẫu 06'!L22</f>
        <v>0</v>
      </c>
      <c r="M21" s="663">
        <f>'Mẫu BC việc theo CHV Mẫu 06'!M22</f>
        <v>0</v>
      </c>
      <c r="N21" s="663">
        <f>'Mẫu BC việc theo CHV Mẫu 06'!N22</f>
        <v>0</v>
      </c>
      <c r="O21" s="663">
        <f>'Mẫu BC việc theo CHV Mẫu 06'!O22</f>
        <v>0</v>
      </c>
      <c r="P21" s="663">
        <f>'Mẫu BC việc theo CHV Mẫu 06'!P22</f>
        <v>0</v>
      </c>
      <c r="Q21" s="663" t="str">
        <f>'Mẫu BC việc theo CHV Mẫu 06'!Q22</f>
        <v>1</v>
      </c>
      <c r="R21" s="420">
        <f>'Mẫu BC việc theo CHV Mẫu 06'!R22</f>
        <v>1</v>
      </c>
      <c r="S21" s="382" t="e">
        <f t="shared" si="0"/>
        <v>#DIV/0!</v>
      </c>
    </row>
    <row r="22" spans="1:19" ht="24.75" customHeight="1">
      <c r="A22" s="694" t="s">
        <v>1</v>
      </c>
      <c r="B22" s="677" t="s">
        <v>17</v>
      </c>
      <c r="C22" s="420">
        <f aca="true" t="shared" si="1" ref="C22:R22">C23+C34+C41+C46+C50+C54+C59+C64+C68</f>
        <v>5886</v>
      </c>
      <c r="D22" s="420">
        <f t="shared" si="1"/>
        <v>2618</v>
      </c>
      <c r="E22" s="420">
        <f t="shared" si="1"/>
        <v>3268</v>
      </c>
      <c r="F22" s="420">
        <f t="shared" si="1"/>
        <v>39</v>
      </c>
      <c r="G22" s="420">
        <f t="shared" si="1"/>
        <v>0</v>
      </c>
      <c r="H22" s="420">
        <f t="shared" si="1"/>
        <v>5847</v>
      </c>
      <c r="I22" s="420">
        <f t="shared" si="1"/>
        <v>4438</v>
      </c>
      <c r="J22" s="420">
        <f t="shared" si="1"/>
        <v>2383</v>
      </c>
      <c r="K22" s="420">
        <f t="shared" si="1"/>
        <v>82</v>
      </c>
      <c r="L22" s="420">
        <f t="shared" si="1"/>
        <v>1918</v>
      </c>
      <c r="M22" s="420">
        <f t="shared" si="1"/>
        <v>49</v>
      </c>
      <c r="N22" s="420">
        <f t="shared" si="1"/>
        <v>0</v>
      </c>
      <c r="O22" s="420">
        <f t="shared" si="1"/>
        <v>0</v>
      </c>
      <c r="P22" s="420">
        <f t="shared" si="1"/>
        <v>6</v>
      </c>
      <c r="Q22" s="420">
        <f t="shared" si="1"/>
        <v>1409</v>
      </c>
      <c r="R22" s="420">
        <f t="shared" si="1"/>
        <v>3382</v>
      </c>
      <c r="S22" s="378">
        <f>(J22+K22)/I22*100%</f>
        <v>0.5554303740423614</v>
      </c>
    </row>
    <row r="23" spans="1:19" ht="24.75" customHeight="1">
      <c r="A23" s="694">
        <v>1</v>
      </c>
      <c r="B23" s="677" t="s">
        <v>431</v>
      </c>
      <c r="C23" s="420">
        <f>'Mẫu BC việc theo CHV Mẫu 06'!C24</f>
        <v>1845</v>
      </c>
      <c r="D23" s="420">
        <f>'Mẫu BC việc theo CHV Mẫu 06'!D24</f>
        <v>1080</v>
      </c>
      <c r="E23" s="420">
        <f>'Mẫu BC việc theo CHV Mẫu 06'!E24</f>
        <v>765</v>
      </c>
      <c r="F23" s="420">
        <f>'Mẫu BC việc theo CHV Mẫu 06'!F24</f>
        <v>7</v>
      </c>
      <c r="G23" s="420">
        <f>'Mẫu BC việc theo CHV Mẫu 06'!G24</f>
        <v>0</v>
      </c>
      <c r="H23" s="420">
        <f>'Mẫu BC việc theo CHV Mẫu 06'!H24</f>
        <v>1838</v>
      </c>
      <c r="I23" s="420">
        <f>'Mẫu BC việc theo CHV Mẫu 06'!I24</f>
        <v>1158</v>
      </c>
      <c r="J23" s="420">
        <f>'Mẫu BC việc theo CHV Mẫu 06'!J24</f>
        <v>496</v>
      </c>
      <c r="K23" s="420">
        <f>'Mẫu BC việc theo CHV Mẫu 06'!K24</f>
        <v>19</v>
      </c>
      <c r="L23" s="420">
        <f>'Mẫu BC việc theo CHV Mẫu 06'!L24</f>
        <v>610</v>
      </c>
      <c r="M23" s="420">
        <f>'Mẫu BC việc theo CHV Mẫu 06'!M24</f>
        <v>33</v>
      </c>
      <c r="N23" s="420">
        <f>'Mẫu BC việc theo CHV Mẫu 06'!N24</f>
        <v>0</v>
      </c>
      <c r="O23" s="420">
        <f>'Mẫu BC việc theo CHV Mẫu 06'!O24</f>
        <v>0</v>
      </c>
      <c r="P23" s="420">
        <f>'Mẫu BC việc theo CHV Mẫu 06'!P24</f>
        <v>0</v>
      </c>
      <c r="Q23" s="420">
        <f>'Mẫu BC việc theo CHV Mẫu 06'!Q24</f>
        <v>680</v>
      </c>
      <c r="R23" s="420">
        <f>'Mẫu BC việc theo CHV Mẫu 06'!R24</f>
        <v>1323</v>
      </c>
      <c r="S23" s="378">
        <f t="shared" si="0"/>
        <v>0.44473229706390327</v>
      </c>
    </row>
    <row r="24" spans="1:19" ht="24.75" customHeight="1">
      <c r="A24" s="692">
        <v>1</v>
      </c>
      <c r="B24" s="676" t="s">
        <v>432</v>
      </c>
      <c r="C24" s="420">
        <f>'Mẫu BC việc theo CHV Mẫu 06'!C25</f>
        <v>142</v>
      </c>
      <c r="D24" s="663">
        <f>'Mẫu BC việc theo CHV Mẫu 06'!D25</f>
        <v>87</v>
      </c>
      <c r="E24" s="663">
        <f>'Mẫu BC việc theo CHV Mẫu 06'!E25</f>
        <v>55</v>
      </c>
      <c r="F24" s="663">
        <f>'Mẫu BC việc theo CHV Mẫu 06'!F25</f>
        <v>0</v>
      </c>
      <c r="G24" s="663">
        <f>'Mẫu BC việc theo CHV Mẫu 06'!G25</f>
        <v>0</v>
      </c>
      <c r="H24" s="420">
        <f>'Mẫu BC việc theo CHV Mẫu 06'!H25</f>
        <v>142</v>
      </c>
      <c r="I24" s="420">
        <f>'Mẫu BC việc theo CHV Mẫu 06'!I25</f>
        <v>106</v>
      </c>
      <c r="J24" s="663">
        <f>'Mẫu BC việc theo CHV Mẫu 06'!J25</f>
        <v>40</v>
      </c>
      <c r="K24" s="663">
        <f>'Mẫu BC việc theo CHV Mẫu 06'!K25</f>
        <v>1</v>
      </c>
      <c r="L24" s="663">
        <f>'Mẫu BC việc theo CHV Mẫu 06'!L25</f>
        <v>64</v>
      </c>
      <c r="M24" s="663">
        <f>'Mẫu BC việc theo CHV Mẫu 06'!M25</f>
        <v>1</v>
      </c>
      <c r="N24" s="663">
        <f>'Mẫu BC việc theo CHV Mẫu 06'!N25</f>
        <v>0</v>
      </c>
      <c r="O24" s="663">
        <f>'Mẫu BC việc theo CHV Mẫu 06'!O25</f>
        <v>0</v>
      </c>
      <c r="P24" s="663">
        <f>'Mẫu BC việc theo CHV Mẫu 06'!P25</f>
        <v>0</v>
      </c>
      <c r="Q24" s="663">
        <f>'Mẫu BC việc theo CHV Mẫu 06'!Q25</f>
        <v>36</v>
      </c>
      <c r="R24" s="420">
        <f>'Mẫu BC việc theo CHV Mẫu 06'!R25</f>
        <v>101</v>
      </c>
      <c r="S24" s="382">
        <f t="shared" si="0"/>
        <v>0.3867924528301887</v>
      </c>
    </row>
    <row r="25" spans="1:19" ht="24.75" customHeight="1">
      <c r="A25" s="692">
        <v>2</v>
      </c>
      <c r="B25" s="676" t="s">
        <v>433</v>
      </c>
      <c r="C25" s="420">
        <f>'Mẫu BC việc theo CHV Mẫu 06'!C26</f>
        <v>231</v>
      </c>
      <c r="D25" s="663">
        <f>'Mẫu BC việc theo CHV Mẫu 06'!D26</f>
        <v>121</v>
      </c>
      <c r="E25" s="663">
        <f>'Mẫu BC việc theo CHV Mẫu 06'!E26</f>
        <v>110</v>
      </c>
      <c r="F25" s="663">
        <f>'Mẫu BC việc theo CHV Mẫu 06'!F26</f>
        <v>1</v>
      </c>
      <c r="G25" s="663">
        <f>'Mẫu BC việc theo CHV Mẫu 06'!G26</f>
        <v>0</v>
      </c>
      <c r="H25" s="420">
        <f>'Mẫu BC việc theo CHV Mẫu 06'!H26</f>
        <v>230</v>
      </c>
      <c r="I25" s="420">
        <f>'Mẫu BC việc theo CHV Mẫu 06'!I26</f>
        <v>142</v>
      </c>
      <c r="J25" s="663">
        <f>'Mẫu BC việc theo CHV Mẫu 06'!J26</f>
        <v>82</v>
      </c>
      <c r="K25" s="663">
        <f>'Mẫu BC việc theo CHV Mẫu 06'!K26</f>
        <v>3</v>
      </c>
      <c r="L25" s="663">
        <f>'Mẫu BC việc theo CHV Mẫu 06'!L26</f>
        <v>56</v>
      </c>
      <c r="M25" s="663">
        <f>'Mẫu BC việc theo CHV Mẫu 06'!M26</f>
        <v>1</v>
      </c>
      <c r="N25" s="663">
        <f>'Mẫu BC việc theo CHV Mẫu 06'!N26</f>
        <v>0</v>
      </c>
      <c r="O25" s="663">
        <f>'Mẫu BC việc theo CHV Mẫu 06'!O26</f>
        <v>0</v>
      </c>
      <c r="P25" s="663">
        <f>'Mẫu BC việc theo CHV Mẫu 06'!P26</f>
        <v>0</v>
      </c>
      <c r="Q25" s="663">
        <f>'Mẫu BC việc theo CHV Mẫu 06'!Q26</f>
        <v>88</v>
      </c>
      <c r="R25" s="420">
        <f>'Mẫu BC việc theo CHV Mẫu 06'!R26</f>
        <v>145</v>
      </c>
      <c r="S25" s="382">
        <f t="shared" si="0"/>
        <v>0.5985915492957746</v>
      </c>
    </row>
    <row r="26" spans="1:19" ht="24.75" customHeight="1">
      <c r="A26" s="692">
        <v>3</v>
      </c>
      <c r="B26" s="676" t="s">
        <v>434</v>
      </c>
      <c r="C26" s="420">
        <f>'Mẫu BC việc theo CHV Mẫu 06'!C27</f>
        <v>179</v>
      </c>
      <c r="D26" s="663">
        <f>'Mẫu BC việc theo CHV Mẫu 06'!D27</f>
        <v>105</v>
      </c>
      <c r="E26" s="663">
        <f>'Mẫu BC việc theo CHV Mẫu 06'!E27</f>
        <v>74</v>
      </c>
      <c r="F26" s="663">
        <f>'Mẫu BC việc theo CHV Mẫu 06'!F27</f>
        <v>0</v>
      </c>
      <c r="G26" s="663">
        <f>'Mẫu BC việc theo CHV Mẫu 06'!G27</f>
        <v>0</v>
      </c>
      <c r="H26" s="420">
        <f>'Mẫu BC việc theo CHV Mẫu 06'!H27</f>
        <v>179</v>
      </c>
      <c r="I26" s="420">
        <f>'Mẫu BC việc theo CHV Mẫu 06'!I27</f>
        <v>106</v>
      </c>
      <c r="J26" s="663">
        <f>'Mẫu BC việc theo CHV Mẫu 06'!J27</f>
        <v>52</v>
      </c>
      <c r="K26" s="663">
        <f>'Mẫu BC việc theo CHV Mẫu 06'!K27</f>
        <v>0</v>
      </c>
      <c r="L26" s="663">
        <f>'Mẫu BC việc theo CHV Mẫu 06'!L27</f>
        <v>51</v>
      </c>
      <c r="M26" s="663">
        <f>'Mẫu BC việc theo CHV Mẫu 06'!M27</f>
        <v>3</v>
      </c>
      <c r="N26" s="663">
        <f>'Mẫu BC việc theo CHV Mẫu 06'!N27</f>
        <v>0</v>
      </c>
      <c r="O26" s="663">
        <f>'Mẫu BC việc theo CHV Mẫu 06'!O27</f>
        <v>0</v>
      </c>
      <c r="P26" s="663">
        <f>'Mẫu BC việc theo CHV Mẫu 06'!P27</f>
        <v>0</v>
      </c>
      <c r="Q26" s="663">
        <f>'Mẫu BC việc theo CHV Mẫu 06'!Q27</f>
        <v>73</v>
      </c>
      <c r="R26" s="420">
        <f>'Mẫu BC việc theo CHV Mẫu 06'!R27</f>
        <v>127</v>
      </c>
      <c r="S26" s="382">
        <f t="shared" si="0"/>
        <v>0.49056603773584906</v>
      </c>
    </row>
    <row r="27" spans="1:19" ht="24.75" customHeight="1">
      <c r="A27" s="692">
        <v>4</v>
      </c>
      <c r="B27" s="676" t="s">
        <v>435</v>
      </c>
      <c r="C27" s="420">
        <f>'Mẫu BC việc theo CHV Mẫu 06'!C28</f>
        <v>188</v>
      </c>
      <c r="D27" s="663">
        <f>'Mẫu BC việc theo CHV Mẫu 06'!D28</f>
        <v>115</v>
      </c>
      <c r="E27" s="663">
        <f>'Mẫu BC việc theo CHV Mẫu 06'!E28</f>
        <v>73</v>
      </c>
      <c r="F27" s="663">
        <f>'Mẫu BC việc theo CHV Mẫu 06'!F28</f>
        <v>0</v>
      </c>
      <c r="G27" s="663">
        <f>'Mẫu BC việc theo CHV Mẫu 06'!G28</f>
        <v>0</v>
      </c>
      <c r="H27" s="420">
        <f>'Mẫu BC việc theo CHV Mẫu 06'!H28</f>
        <v>188</v>
      </c>
      <c r="I27" s="420">
        <f>'Mẫu BC việc theo CHV Mẫu 06'!I28</f>
        <v>126</v>
      </c>
      <c r="J27" s="663">
        <f>'Mẫu BC việc theo CHV Mẫu 06'!J28</f>
        <v>38</v>
      </c>
      <c r="K27" s="663">
        <f>'Mẫu BC việc theo CHV Mẫu 06'!K28</f>
        <v>2</v>
      </c>
      <c r="L27" s="663">
        <f>'Mẫu BC việc theo CHV Mẫu 06'!L28</f>
        <v>86</v>
      </c>
      <c r="M27" s="663">
        <f>'Mẫu BC việc theo CHV Mẫu 06'!M28</f>
        <v>0</v>
      </c>
      <c r="N27" s="663">
        <f>'Mẫu BC việc theo CHV Mẫu 06'!N28</f>
        <v>0</v>
      </c>
      <c r="O27" s="663">
        <f>'Mẫu BC việc theo CHV Mẫu 06'!O28</f>
        <v>0</v>
      </c>
      <c r="P27" s="663">
        <f>'Mẫu BC việc theo CHV Mẫu 06'!P28</f>
        <v>0</v>
      </c>
      <c r="Q27" s="663">
        <f>'Mẫu BC việc theo CHV Mẫu 06'!Q28</f>
        <v>62</v>
      </c>
      <c r="R27" s="420">
        <f>'Mẫu BC việc theo CHV Mẫu 06'!R28</f>
        <v>148</v>
      </c>
      <c r="S27" s="382">
        <f t="shared" si="0"/>
        <v>0.31746031746031744</v>
      </c>
    </row>
    <row r="28" spans="1:19" ht="24.75" customHeight="1">
      <c r="A28" s="692">
        <v>5</v>
      </c>
      <c r="B28" s="676" t="s">
        <v>436</v>
      </c>
      <c r="C28" s="420">
        <f>'Mẫu BC việc theo CHV Mẫu 06'!C29</f>
        <v>252</v>
      </c>
      <c r="D28" s="663">
        <f>'Mẫu BC việc theo CHV Mẫu 06'!D29</f>
        <v>151</v>
      </c>
      <c r="E28" s="663">
        <f>'Mẫu BC việc theo CHV Mẫu 06'!E29</f>
        <v>101</v>
      </c>
      <c r="F28" s="663">
        <f>'Mẫu BC việc theo CHV Mẫu 06'!F29</f>
        <v>1</v>
      </c>
      <c r="G28" s="663">
        <f>'Mẫu BC việc theo CHV Mẫu 06'!G29</f>
        <v>0</v>
      </c>
      <c r="H28" s="420">
        <f>'Mẫu BC việc theo CHV Mẫu 06'!H29</f>
        <v>251</v>
      </c>
      <c r="I28" s="420">
        <f>'Mẫu BC việc theo CHV Mẫu 06'!I29</f>
        <v>149</v>
      </c>
      <c r="J28" s="663">
        <f>'Mẫu BC việc theo CHV Mẫu 06'!J29</f>
        <v>61</v>
      </c>
      <c r="K28" s="663">
        <f>'Mẫu BC việc theo CHV Mẫu 06'!K29</f>
        <v>2</v>
      </c>
      <c r="L28" s="663">
        <f>'Mẫu BC việc theo CHV Mẫu 06'!L29</f>
        <v>86</v>
      </c>
      <c r="M28" s="663">
        <f>'Mẫu BC việc theo CHV Mẫu 06'!M29</f>
        <v>0</v>
      </c>
      <c r="N28" s="663">
        <f>'Mẫu BC việc theo CHV Mẫu 06'!N29</f>
        <v>0</v>
      </c>
      <c r="O28" s="663">
        <f>'Mẫu BC việc theo CHV Mẫu 06'!O29</f>
        <v>0</v>
      </c>
      <c r="P28" s="663">
        <f>'Mẫu BC việc theo CHV Mẫu 06'!P29</f>
        <v>0</v>
      </c>
      <c r="Q28" s="663">
        <f>'Mẫu BC việc theo CHV Mẫu 06'!Q29</f>
        <v>102</v>
      </c>
      <c r="R28" s="420">
        <f>'Mẫu BC việc theo CHV Mẫu 06'!R29</f>
        <v>188</v>
      </c>
      <c r="S28" s="382">
        <f t="shared" si="0"/>
        <v>0.4228187919463087</v>
      </c>
    </row>
    <row r="29" spans="1:19" ht="24.75" customHeight="1">
      <c r="A29" s="692">
        <v>6</v>
      </c>
      <c r="B29" s="676" t="s">
        <v>460</v>
      </c>
      <c r="C29" s="420">
        <f>'Mẫu BC việc theo CHV Mẫu 06'!C30</f>
        <v>193</v>
      </c>
      <c r="D29" s="663">
        <f>'Mẫu BC việc theo CHV Mẫu 06'!D30</f>
        <v>127</v>
      </c>
      <c r="E29" s="663">
        <f>'Mẫu BC việc theo CHV Mẫu 06'!E30</f>
        <v>66</v>
      </c>
      <c r="F29" s="663">
        <f>'Mẫu BC việc theo CHV Mẫu 06'!F30</f>
        <v>2</v>
      </c>
      <c r="G29" s="663">
        <f>'Mẫu BC việc theo CHV Mẫu 06'!G30</f>
        <v>0</v>
      </c>
      <c r="H29" s="420">
        <f>'Mẫu BC việc theo CHV Mẫu 06'!H30</f>
        <v>191</v>
      </c>
      <c r="I29" s="420">
        <f>'Mẫu BC việc theo CHV Mẫu 06'!I30</f>
        <v>111</v>
      </c>
      <c r="J29" s="663">
        <f>'Mẫu BC việc theo CHV Mẫu 06'!J30</f>
        <v>42</v>
      </c>
      <c r="K29" s="663">
        <f>'Mẫu BC việc theo CHV Mẫu 06'!K30</f>
        <v>7</v>
      </c>
      <c r="L29" s="663">
        <f>'Mẫu BC việc theo CHV Mẫu 06'!L30</f>
        <v>50</v>
      </c>
      <c r="M29" s="663">
        <f>'Mẫu BC việc theo CHV Mẫu 06'!M30</f>
        <v>12</v>
      </c>
      <c r="N29" s="663">
        <f>'Mẫu BC việc theo CHV Mẫu 06'!N30</f>
        <v>0</v>
      </c>
      <c r="O29" s="663">
        <f>'Mẫu BC việc theo CHV Mẫu 06'!O30</f>
        <v>0</v>
      </c>
      <c r="P29" s="663">
        <f>'Mẫu BC việc theo CHV Mẫu 06'!P30</f>
        <v>0</v>
      </c>
      <c r="Q29" s="663">
        <f>'Mẫu BC việc theo CHV Mẫu 06'!Q30</f>
        <v>80</v>
      </c>
      <c r="R29" s="420">
        <f>'Mẫu BC việc theo CHV Mẫu 06'!R30</f>
        <v>142</v>
      </c>
      <c r="S29" s="382">
        <f t="shared" si="0"/>
        <v>0.44144144144144143</v>
      </c>
    </row>
    <row r="30" spans="1:19" ht="24.75" customHeight="1">
      <c r="A30" s="692">
        <v>7</v>
      </c>
      <c r="B30" s="678" t="s">
        <v>437</v>
      </c>
      <c r="C30" s="420">
        <f>'Mẫu BC việc theo CHV Mẫu 06'!C31</f>
        <v>225</v>
      </c>
      <c r="D30" s="663">
        <f>'Mẫu BC việc theo CHV Mẫu 06'!D31</f>
        <v>128</v>
      </c>
      <c r="E30" s="663">
        <f>'Mẫu BC việc theo CHV Mẫu 06'!E31</f>
        <v>97</v>
      </c>
      <c r="F30" s="663">
        <f>'Mẫu BC việc theo CHV Mẫu 06'!F31</f>
        <v>0</v>
      </c>
      <c r="G30" s="663">
        <f>'Mẫu BC việc theo CHV Mẫu 06'!G31</f>
        <v>0</v>
      </c>
      <c r="H30" s="420">
        <f>'Mẫu BC việc theo CHV Mẫu 06'!H31</f>
        <v>225</v>
      </c>
      <c r="I30" s="420">
        <f>'Mẫu BC việc theo CHV Mẫu 06'!I31</f>
        <v>151</v>
      </c>
      <c r="J30" s="663">
        <f>'Mẫu BC việc theo CHV Mẫu 06'!J31</f>
        <v>55</v>
      </c>
      <c r="K30" s="663">
        <f>'Mẫu BC việc theo CHV Mẫu 06'!K31</f>
        <v>2</v>
      </c>
      <c r="L30" s="663">
        <f>'Mẫu BC việc theo CHV Mẫu 06'!L31</f>
        <v>88</v>
      </c>
      <c r="M30" s="663">
        <f>'Mẫu BC việc theo CHV Mẫu 06'!M31</f>
        <v>6</v>
      </c>
      <c r="N30" s="663">
        <f>'Mẫu BC việc theo CHV Mẫu 06'!N31</f>
        <v>0</v>
      </c>
      <c r="O30" s="663">
        <f>'Mẫu BC việc theo CHV Mẫu 06'!O31</f>
        <v>0</v>
      </c>
      <c r="P30" s="663">
        <f>'Mẫu BC việc theo CHV Mẫu 06'!P31</f>
        <v>0</v>
      </c>
      <c r="Q30" s="663">
        <f>'Mẫu BC việc theo CHV Mẫu 06'!Q31</f>
        <v>74</v>
      </c>
      <c r="R30" s="420">
        <f>'Mẫu BC việc theo CHV Mẫu 06'!R31</f>
        <v>168</v>
      </c>
      <c r="S30" s="382">
        <f t="shared" si="0"/>
        <v>0.37748344370860926</v>
      </c>
    </row>
    <row r="31" spans="1:19" ht="22.5" customHeight="1">
      <c r="A31" s="692">
        <v>8</v>
      </c>
      <c r="B31" s="678" t="s">
        <v>438</v>
      </c>
      <c r="C31" s="420">
        <f>'Mẫu BC việc theo CHV Mẫu 06'!C32</f>
        <v>194</v>
      </c>
      <c r="D31" s="663">
        <f>'Mẫu BC việc theo CHV Mẫu 06'!D32</f>
        <v>109</v>
      </c>
      <c r="E31" s="663">
        <f>'Mẫu BC việc theo CHV Mẫu 06'!E32</f>
        <v>85</v>
      </c>
      <c r="F31" s="663">
        <f>'Mẫu BC việc theo CHV Mẫu 06'!F32</f>
        <v>0</v>
      </c>
      <c r="G31" s="663">
        <f>'Mẫu BC việc theo CHV Mẫu 06'!G32</f>
        <v>0</v>
      </c>
      <c r="H31" s="420">
        <f>'Mẫu BC việc theo CHV Mẫu 06'!H32</f>
        <v>194</v>
      </c>
      <c r="I31" s="420">
        <f>'Mẫu BC việc theo CHV Mẫu 06'!I32</f>
        <v>128</v>
      </c>
      <c r="J31" s="663">
        <f>'Mẫu BC việc theo CHV Mẫu 06'!J32</f>
        <v>62</v>
      </c>
      <c r="K31" s="663">
        <f>'Mẫu BC việc theo CHV Mẫu 06'!K32</f>
        <v>2</v>
      </c>
      <c r="L31" s="663">
        <f>'Mẫu BC việc theo CHV Mẫu 06'!L32</f>
        <v>64</v>
      </c>
      <c r="M31" s="663">
        <f>'Mẫu BC việc theo CHV Mẫu 06'!M32</f>
        <v>0</v>
      </c>
      <c r="N31" s="663">
        <f>'Mẫu BC việc theo CHV Mẫu 06'!N32</f>
        <v>0</v>
      </c>
      <c r="O31" s="663">
        <f>'Mẫu BC việc theo CHV Mẫu 06'!O32</f>
        <v>0</v>
      </c>
      <c r="P31" s="663">
        <f>'Mẫu BC việc theo CHV Mẫu 06'!P32</f>
        <v>0</v>
      </c>
      <c r="Q31" s="663">
        <f>'Mẫu BC việc theo CHV Mẫu 06'!Q32</f>
        <v>66</v>
      </c>
      <c r="R31" s="420">
        <f>'Mẫu BC việc theo CHV Mẫu 06'!R32</f>
        <v>130</v>
      </c>
      <c r="S31" s="382">
        <f t="shared" si="0"/>
        <v>0.5</v>
      </c>
    </row>
    <row r="32" spans="1:19" ht="19.5" customHeight="1">
      <c r="A32" s="695" t="s">
        <v>59</v>
      </c>
      <c r="B32" s="679" t="s">
        <v>554</v>
      </c>
      <c r="C32" s="420">
        <f>'Mẫu BC việc theo CHV Mẫu 06'!C33</f>
        <v>241</v>
      </c>
      <c r="D32" s="663">
        <f>'Mẫu BC việc theo CHV Mẫu 06'!D33</f>
        <v>137</v>
      </c>
      <c r="E32" s="663">
        <f>'Mẫu BC việc theo CHV Mẫu 06'!E33</f>
        <v>104</v>
      </c>
      <c r="F32" s="663">
        <f>'Mẫu BC việc theo CHV Mẫu 06'!F33</f>
        <v>3</v>
      </c>
      <c r="G32" s="663">
        <f>'Mẫu BC việc theo CHV Mẫu 06'!G33</f>
        <v>0</v>
      </c>
      <c r="H32" s="420">
        <f>'Mẫu BC việc theo CHV Mẫu 06'!H33</f>
        <v>238</v>
      </c>
      <c r="I32" s="420">
        <f>'Mẫu BC việc theo CHV Mẫu 06'!I33</f>
        <v>139</v>
      </c>
      <c r="J32" s="663">
        <f>'Mẫu BC việc theo CHV Mẫu 06'!J33</f>
        <v>64</v>
      </c>
      <c r="K32" s="663">
        <f>'Mẫu BC việc theo CHV Mẫu 06'!K33</f>
        <v>0</v>
      </c>
      <c r="L32" s="663">
        <f>'Mẫu BC việc theo CHV Mẫu 06'!L33</f>
        <v>65</v>
      </c>
      <c r="M32" s="663">
        <f>'Mẫu BC việc theo CHV Mẫu 06'!M33</f>
        <v>10</v>
      </c>
      <c r="N32" s="663">
        <f>'Mẫu BC việc theo CHV Mẫu 06'!N33</f>
        <v>0</v>
      </c>
      <c r="O32" s="663">
        <f>'Mẫu BC việc theo CHV Mẫu 06'!O33</f>
        <v>0</v>
      </c>
      <c r="P32" s="663">
        <f>'Mẫu BC việc theo CHV Mẫu 06'!P33</f>
        <v>0</v>
      </c>
      <c r="Q32" s="663">
        <f>'Mẫu BC việc theo CHV Mẫu 06'!Q33</f>
        <v>99</v>
      </c>
      <c r="R32" s="420">
        <f>'Mẫu BC việc theo CHV Mẫu 06'!R33</f>
        <v>174</v>
      </c>
      <c r="S32" s="382">
        <f t="shared" si="0"/>
        <v>0.460431654676259</v>
      </c>
    </row>
    <row r="33" spans="1:19" ht="2.25" customHeight="1" hidden="1">
      <c r="A33" s="692"/>
      <c r="B33" s="676"/>
      <c r="C33" s="420">
        <f>'Mẫu BC việc theo CHV Mẫu 06'!C34</f>
        <v>0</v>
      </c>
      <c r="D33" s="663">
        <f>'Mẫu BC việc theo CHV Mẫu 06'!D34</f>
        <v>0</v>
      </c>
      <c r="E33" s="663">
        <f>'Mẫu BC việc theo CHV Mẫu 06'!E34</f>
        <v>0</v>
      </c>
      <c r="F33" s="663">
        <f>'Mẫu BC việc theo CHV Mẫu 06'!F34</f>
        <v>0</v>
      </c>
      <c r="G33" s="663">
        <f>'Mẫu BC việc theo CHV Mẫu 06'!G34</f>
        <v>0</v>
      </c>
      <c r="H33" s="420">
        <f>'Mẫu BC việc theo CHV Mẫu 06'!H34</f>
        <v>0</v>
      </c>
      <c r="I33" s="420">
        <f>'Mẫu BC việc theo CHV Mẫu 06'!I34</f>
        <v>0</v>
      </c>
      <c r="J33" s="663">
        <f>'Mẫu BC việc theo CHV Mẫu 06'!J34</f>
        <v>0</v>
      </c>
      <c r="K33" s="663">
        <f>'Mẫu BC việc theo CHV Mẫu 06'!K34</f>
        <v>0</v>
      </c>
      <c r="L33" s="663">
        <f>'Mẫu BC việc theo CHV Mẫu 06'!L34</f>
        <v>0</v>
      </c>
      <c r="M33" s="663">
        <f>'Mẫu BC việc theo CHV Mẫu 06'!M34</f>
        <v>0</v>
      </c>
      <c r="N33" s="663">
        <f>'Mẫu BC việc theo CHV Mẫu 06'!N34</f>
        <v>0</v>
      </c>
      <c r="O33" s="663">
        <f>'Mẫu BC việc theo CHV Mẫu 06'!O34</f>
        <v>0</v>
      </c>
      <c r="P33" s="663">
        <f>'Mẫu BC việc theo CHV Mẫu 06'!P34</f>
        <v>0</v>
      </c>
      <c r="Q33" s="663">
        <f>'Mẫu BC việc theo CHV Mẫu 06'!Q34</f>
        <v>0</v>
      </c>
      <c r="R33" s="420">
        <f>'Mẫu BC việc theo CHV Mẫu 06'!R34</f>
        <v>0</v>
      </c>
      <c r="S33" s="382" t="e">
        <f t="shared" si="0"/>
        <v>#DIV/0!</v>
      </c>
    </row>
    <row r="34" spans="1:19" ht="24" customHeight="1">
      <c r="A34" s="694">
        <v>2</v>
      </c>
      <c r="B34" s="662" t="s">
        <v>440</v>
      </c>
      <c r="C34" s="420">
        <f>'Mẫu BC việc theo CHV Mẫu 06'!C35</f>
        <v>738</v>
      </c>
      <c r="D34" s="420">
        <f>'Mẫu BC việc theo CHV Mẫu 06'!D35</f>
        <v>255</v>
      </c>
      <c r="E34" s="420">
        <f>'Mẫu BC việc theo CHV Mẫu 06'!E35</f>
        <v>483</v>
      </c>
      <c r="F34" s="420">
        <f>'Mẫu BC việc theo CHV Mẫu 06'!F35</f>
        <v>6</v>
      </c>
      <c r="G34" s="420">
        <f>'Mẫu BC việc theo CHV Mẫu 06'!G35</f>
        <v>0</v>
      </c>
      <c r="H34" s="420">
        <f>'Mẫu BC việc theo CHV Mẫu 06'!H35</f>
        <v>732</v>
      </c>
      <c r="I34" s="420">
        <f>'Mẫu BC việc theo CHV Mẫu 06'!I35</f>
        <v>605</v>
      </c>
      <c r="J34" s="420">
        <f>'Mẫu BC việc theo CHV Mẫu 06'!J35</f>
        <v>347</v>
      </c>
      <c r="K34" s="420">
        <f>'Mẫu BC việc theo CHV Mẫu 06'!K35</f>
        <v>29</v>
      </c>
      <c r="L34" s="420">
        <f>'Mẫu BC việc theo CHV Mẫu 06'!L35</f>
        <v>220</v>
      </c>
      <c r="M34" s="420">
        <f>'Mẫu BC việc theo CHV Mẫu 06'!M35</f>
        <v>9</v>
      </c>
      <c r="N34" s="420">
        <f>'Mẫu BC việc theo CHV Mẫu 06'!N35</f>
        <v>0</v>
      </c>
      <c r="O34" s="420">
        <f>'Mẫu BC việc theo CHV Mẫu 06'!O35</f>
        <v>0</v>
      </c>
      <c r="P34" s="420">
        <f>'Mẫu BC việc theo CHV Mẫu 06'!P35</f>
        <v>0</v>
      </c>
      <c r="Q34" s="420">
        <f>'Mẫu BC việc theo CHV Mẫu 06'!Q35</f>
        <v>127</v>
      </c>
      <c r="R34" s="420">
        <f>'Mẫu BC việc theo CHV Mẫu 06'!R35</f>
        <v>356</v>
      </c>
      <c r="S34" s="378">
        <f t="shared" si="0"/>
        <v>0.6214876033057851</v>
      </c>
    </row>
    <row r="35" spans="1:19" ht="24.75" customHeight="1" hidden="1">
      <c r="A35" s="692"/>
      <c r="B35" s="604"/>
      <c r="C35" s="420">
        <f>'Mẫu BC việc theo CHV Mẫu 06'!C36</f>
        <v>82</v>
      </c>
      <c r="D35" s="420">
        <f>'Mẫu BC việc theo CHV Mẫu 06'!D36</f>
        <v>18</v>
      </c>
      <c r="E35" s="420">
        <f>'Mẫu BC việc theo CHV Mẫu 06'!E36</f>
        <v>64</v>
      </c>
      <c r="F35" s="420">
        <f>'Mẫu BC việc theo CHV Mẫu 06'!F36</f>
        <v>1</v>
      </c>
      <c r="G35" s="420">
        <f>'Mẫu BC việc theo CHV Mẫu 06'!G36</f>
        <v>0</v>
      </c>
      <c r="H35" s="420">
        <f>'Mẫu BC việc theo CHV Mẫu 06'!H36</f>
        <v>81</v>
      </c>
      <c r="I35" s="420">
        <v>0</v>
      </c>
      <c r="J35" s="663"/>
      <c r="K35" s="663"/>
      <c r="L35" s="663"/>
      <c r="M35" s="663"/>
      <c r="N35" s="663"/>
      <c r="O35" s="663"/>
      <c r="P35" s="663"/>
      <c r="Q35" s="663"/>
      <c r="R35" s="420">
        <v>0</v>
      </c>
      <c r="S35" s="382" t="e">
        <f t="shared" si="0"/>
        <v>#DIV/0!</v>
      </c>
    </row>
    <row r="36" spans="1:19" ht="24.75" customHeight="1">
      <c r="A36" s="692">
        <v>1</v>
      </c>
      <c r="B36" s="831" t="s">
        <v>441</v>
      </c>
      <c r="C36" s="420">
        <f>'Mẫu BC việc theo CHV Mẫu 06'!C36</f>
        <v>82</v>
      </c>
      <c r="D36" s="663">
        <f>'Mẫu BC việc theo CHV Mẫu 06'!D36</f>
        <v>18</v>
      </c>
      <c r="E36" s="663">
        <f>'Mẫu BC việc theo CHV Mẫu 06'!E36</f>
        <v>64</v>
      </c>
      <c r="F36" s="663">
        <f>'Mẫu BC việc theo CHV Mẫu 06'!F36</f>
        <v>1</v>
      </c>
      <c r="G36" s="663">
        <f>'Mẫu BC việc theo CHV Mẫu 06'!G36</f>
        <v>0</v>
      </c>
      <c r="H36" s="420">
        <f>'Mẫu BC việc theo CHV Mẫu 06'!H36</f>
        <v>81</v>
      </c>
      <c r="I36" s="420">
        <f>'Mẫu BC việc theo CHV Mẫu 06'!I36</f>
        <v>67</v>
      </c>
      <c r="J36" s="663">
        <f>'Mẫu BC việc theo CHV Mẫu 06'!J36</f>
        <v>51</v>
      </c>
      <c r="K36" s="663">
        <f>'Mẫu BC việc theo CHV Mẫu 06'!K36</f>
        <v>2</v>
      </c>
      <c r="L36" s="663">
        <f>'Mẫu BC việc theo CHV Mẫu 06'!L36</f>
        <v>14</v>
      </c>
      <c r="M36" s="663">
        <f>'Mẫu BC việc theo CHV Mẫu 06'!M36</f>
        <v>0</v>
      </c>
      <c r="N36" s="663">
        <f>'Mẫu BC việc theo CHV Mẫu 06'!N36</f>
        <v>0</v>
      </c>
      <c r="O36" s="663">
        <f>'Mẫu BC việc theo CHV Mẫu 06'!O36</f>
        <v>0</v>
      </c>
      <c r="P36" s="663">
        <f>'Mẫu BC việc theo CHV Mẫu 06'!P36</f>
        <v>0</v>
      </c>
      <c r="Q36" s="663">
        <f>'Mẫu BC việc theo CHV Mẫu 06'!Q36</f>
        <v>14</v>
      </c>
      <c r="R36" s="830">
        <f>'Mẫu BC việc theo CHV Mẫu 06'!R36</f>
        <v>28</v>
      </c>
      <c r="S36" s="382">
        <f t="shared" si="0"/>
        <v>0.7910447761194029</v>
      </c>
    </row>
    <row r="37" spans="1:19" ht="24.75" customHeight="1">
      <c r="A37" s="692">
        <v>2</v>
      </c>
      <c r="B37" s="832" t="s">
        <v>442</v>
      </c>
      <c r="C37" s="420">
        <f>'Mẫu BC việc theo CHV Mẫu 06'!C38</f>
        <v>167</v>
      </c>
      <c r="D37" s="663">
        <f>'Mẫu BC việc theo CHV Mẫu 06'!D37</f>
        <v>61</v>
      </c>
      <c r="E37" s="663">
        <f>'Mẫu BC việc theo CHV Mẫu 06'!E37</f>
        <v>87</v>
      </c>
      <c r="F37" s="663">
        <f>'Mẫu BC việc theo CHV Mẫu 06'!F37</f>
        <v>2</v>
      </c>
      <c r="G37" s="663">
        <f>'Mẫu BC việc theo CHV Mẫu 06'!G37</f>
        <v>0</v>
      </c>
      <c r="H37" s="420">
        <f>'Mẫu BC việc theo CHV Mẫu 06'!H38</f>
        <v>167</v>
      </c>
      <c r="I37" s="420">
        <f>'Mẫu BC việc theo CHV Mẫu 06'!I38</f>
        <v>145</v>
      </c>
      <c r="J37" s="663">
        <f>'Mẫu BC việc theo CHV Mẫu 06'!J37</f>
        <v>55</v>
      </c>
      <c r="K37" s="663">
        <f>'Mẫu BC việc theo CHV Mẫu 06'!K37</f>
        <v>7</v>
      </c>
      <c r="L37" s="663">
        <f>'Mẫu BC việc theo CHV Mẫu 06'!L37</f>
        <v>51</v>
      </c>
      <c r="M37" s="663">
        <f>'Mẫu BC việc theo CHV Mẫu 06'!M37</f>
        <v>0</v>
      </c>
      <c r="N37" s="663">
        <f>'Mẫu BC việc theo CHV Mẫu 06'!N38</f>
        <v>0</v>
      </c>
      <c r="O37" s="663">
        <f>'Mẫu BC việc theo CHV Mẫu 06'!O38</f>
        <v>0</v>
      </c>
      <c r="P37" s="663">
        <f>'Mẫu BC việc theo CHV Mẫu 06'!P38</f>
        <v>0</v>
      </c>
      <c r="Q37" s="663">
        <f>'Mẫu BC việc theo CHV Mẫu 06'!Q37</f>
        <v>33</v>
      </c>
      <c r="R37" s="830">
        <f>'Mẫu BC việc theo CHV Mẫu 06'!R37</f>
        <v>84</v>
      </c>
      <c r="S37" s="382">
        <f t="shared" si="0"/>
        <v>0.42758620689655175</v>
      </c>
    </row>
    <row r="38" spans="1:19" ht="24.75" customHeight="1">
      <c r="A38" s="692">
        <v>3</v>
      </c>
      <c r="B38" s="833" t="s">
        <v>443</v>
      </c>
      <c r="C38" s="420">
        <f>'Mẫu BC việc theo CHV Mẫu 06'!C39</f>
        <v>191</v>
      </c>
      <c r="D38" s="663">
        <f>'Mẫu BC việc theo CHV Mẫu 06'!D38</f>
        <v>46</v>
      </c>
      <c r="E38" s="663">
        <f>'Mẫu BC việc theo CHV Mẫu 06'!E38</f>
        <v>121</v>
      </c>
      <c r="F38" s="663">
        <f>'Mẫu BC việc theo CHV Mẫu 06'!F38</f>
        <v>0</v>
      </c>
      <c r="G38" s="663">
        <f>'Mẫu BC việc theo CHV Mẫu 06'!G38</f>
        <v>0</v>
      </c>
      <c r="H38" s="420">
        <f>'Mẫu BC việc theo CHV Mẫu 06'!H39</f>
        <v>189</v>
      </c>
      <c r="I38" s="420">
        <f>'Mẫu BC việc theo CHV Mẫu 06'!I39</f>
        <v>151</v>
      </c>
      <c r="J38" s="663">
        <f>'Mẫu BC việc theo CHV Mẫu 06'!J38</f>
        <v>93</v>
      </c>
      <c r="K38" s="663">
        <f>'Mẫu BC việc theo CHV Mẫu 06'!K38</f>
        <v>9</v>
      </c>
      <c r="L38" s="663">
        <f>'Mẫu BC việc theo CHV Mẫu 06'!L38</f>
        <v>40</v>
      </c>
      <c r="M38" s="663">
        <f>'Mẫu BC việc theo CHV Mẫu 06'!M38</f>
        <v>3</v>
      </c>
      <c r="N38" s="663">
        <f>'Mẫu BC việc theo CHV Mẫu 06'!N39</f>
        <v>0</v>
      </c>
      <c r="O38" s="663">
        <f>'Mẫu BC việc theo CHV Mẫu 06'!O39</f>
        <v>0</v>
      </c>
      <c r="P38" s="663">
        <f>'Mẫu BC việc theo CHV Mẫu 06'!P39</f>
        <v>0</v>
      </c>
      <c r="Q38" s="663">
        <f>'Mẫu BC việc theo CHV Mẫu 06'!Q38</f>
        <v>22</v>
      </c>
      <c r="R38" s="830">
        <f>'Mẫu BC việc theo CHV Mẫu 06'!R38</f>
        <v>65</v>
      </c>
      <c r="S38" s="382">
        <f t="shared" si="0"/>
        <v>0.6754966887417219</v>
      </c>
    </row>
    <row r="39" spans="1:19" ht="24.75" customHeight="1">
      <c r="A39" s="695" t="s">
        <v>54</v>
      </c>
      <c r="B39" s="834" t="s">
        <v>570</v>
      </c>
      <c r="C39" s="420">
        <f>'Mẫu BC việc theo CHV Mẫu 06'!C40</f>
        <v>150</v>
      </c>
      <c r="D39" s="663">
        <f>'Mẫu BC việc theo CHV Mẫu 06'!D39</f>
        <v>77</v>
      </c>
      <c r="E39" s="663">
        <f>'Mẫu BC việc theo CHV Mẫu 06'!E39</f>
        <v>114</v>
      </c>
      <c r="F39" s="663">
        <f>'Mẫu BC việc theo CHV Mẫu 06'!F39</f>
        <v>2</v>
      </c>
      <c r="G39" s="663">
        <f>'Mẫu BC việc theo CHV Mẫu 06'!G39</f>
        <v>0</v>
      </c>
      <c r="H39" s="420">
        <f>'Mẫu BC việc theo CHV Mẫu 06'!H40</f>
        <v>149</v>
      </c>
      <c r="I39" s="420">
        <f>'Mẫu BC việc theo CHV Mẫu 06'!I40</f>
        <v>129</v>
      </c>
      <c r="J39" s="663">
        <f>'Mẫu BC việc theo CHV Mẫu 06'!J39</f>
        <v>77</v>
      </c>
      <c r="K39" s="663">
        <f>'Mẫu BC việc theo CHV Mẫu 06'!K39</f>
        <v>1</v>
      </c>
      <c r="L39" s="663">
        <f>'Mẫu BC việc theo CHV Mẫu 06'!L39</f>
        <v>67</v>
      </c>
      <c r="M39" s="663">
        <f>'Mẫu BC việc theo CHV Mẫu 06'!M39</f>
        <v>6</v>
      </c>
      <c r="N39" s="663"/>
      <c r="O39" s="663"/>
      <c r="P39" s="663"/>
      <c r="Q39" s="663">
        <f>'Mẫu BC việc theo CHV Mẫu 06'!Q39</f>
        <v>38</v>
      </c>
      <c r="R39" s="830">
        <f>'Mẫu BC việc theo CHV Mẫu 06'!R39</f>
        <v>111</v>
      </c>
      <c r="S39" s="382">
        <f>(J39+K39)/I39*100%</f>
        <v>0.6046511627906976</v>
      </c>
    </row>
    <row r="40" spans="1:19" ht="24" customHeight="1">
      <c r="A40" s="695" t="s">
        <v>55</v>
      </c>
      <c r="B40" s="834" t="s">
        <v>569</v>
      </c>
      <c r="C40" s="420">
        <f>'Mẫu BC việc theo CHV Mẫu 06'!C40</f>
        <v>150</v>
      </c>
      <c r="D40" s="663">
        <f>'Mẫu BC việc theo CHV Mẫu 06'!D40</f>
        <v>53</v>
      </c>
      <c r="E40" s="663">
        <f>'Mẫu BC việc theo CHV Mẫu 06'!E40</f>
        <v>97</v>
      </c>
      <c r="F40" s="663">
        <f>'Mẫu BC việc theo CHV Mẫu 06'!F40</f>
        <v>1</v>
      </c>
      <c r="G40" s="663">
        <f>'Mẫu BC việc theo CHV Mẫu 06'!G40</f>
        <v>0</v>
      </c>
      <c r="H40" s="420">
        <f>'Mẫu BC việc theo CHV Mẫu 06'!H40</f>
        <v>149</v>
      </c>
      <c r="I40" s="420">
        <f>'Mẫu BC việc theo CHV Mẫu 06'!I40</f>
        <v>129</v>
      </c>
      <c r="J40" s="663">
        <f>'Mẫu BC việc theo CHV Mẫu 06'!J40</f>
        <v>71</v>
      </c>
      <c r="K40" s="663">
        <f>'Mẫu BC việc theo CHV Mẫu 06'!K40</f>
        <v>10</v>
      </c>
      <c r="L40" s="663">
        <f>'Mẫu BC việc theo CHV Mẫu 06'!L40</f>
        <v>48</v>
      </c>
      <c r="M40" s="663">
        <f>'Mẫu BC việc theo CHV Mẫu 06'!M40</f>
        <v>0</v>
      </c>
      <c r="N40" s="663">
        <f>'Mẫu BC việc theo CHV Mẫu 06'!N40</f>
        <v>0</v>
      </c>
      <c r="O40" s="663">
        <f>'Mẫu BC việc theo CHV Mẫu 06'!O40</f>
        <v>0</v>
      </c>
      <c r="P40" s="663">
        <f>'Mẫu BC việc theo CHV Mẫu 06'!P40</f>
        <v>0</v>
      </c>
      <c r="Q40" s="663">
        <f>'Mẫu BC việc theo CHV Mẫu 06'!Q40</f>
        <v>20</v>
      </c>
      <c r="R40" s="830">
        <f>'Mẫu BC việc theo CHV Mẫu 06'!R40</f>
        <v>68</v>
      </c>
      <c r="S40" s="382">
        <f t="shared" si="0"/>
        <v>0.627906976744186</v>
      </c>
    </row>
    <row r="41" spans="1:19" ht="24.75" customHeight="1">
      <c r="A41" s="694">
        <v>3</v>
      </c>
      <c r="B41" s="662" t="s">
        <v>444</v>
      </c>
      <c r="C41" s="420">
        <f>'Mẫu BC việc theo CHV Mẫu 06'!C41</f>
        <v>753</v>
      </c>
      <c r="D41" s="420">
        <f>'Mẫu BC việc theo CHV Mẫu 06'!D41</f>
        <v>303</v>
      </c>
      <c r="E41" s="420">
        <f>'Mẫu BC việc theo CHV Mẫu 06'!E41</f>
        <v>450</v>
      </c>
      <c r="F41" s="420">
        <f>'Mẫu BC việc theo CHV Mẫu 06'!F41</f>
        <v>1</v>
      </c>
      <c r="G41" s="420">
        <f>'Mẫu BC việc theo CHV Mẫu 06'!G41</f>
        <v>0</v>
      </c>
      <c r="H41" s="420">
        <f>'Mẫu BC việc theo CHV Mẫu 06'!H41</f>
        <v>752</v>
      </c>
      <c r="I41" s="420">
        <f>'Mẫu BC việc theo CHV Mẫu 06'!I41</f>
        <v>636</v>
      </c>
      <c r="J41" s="420">
        <f>'Mẫu BC việc theo CHV Mẫu 06'!J41</f>
        <v>351</v>
      </c>
      <c r="K41" s="420">
        <f>'Mẫu BC việc theo CHV Mẫu 06'!K41</f>
        <v>1</v>
      </c>
      <c r="L41" s="420">
        <f>'Mẫu BC việc theo CHV Mẫu 06'!L41</f>
        <v>283</v>
      </c>
      <c r="M41" s="420">
        <f>'Mẫu BC việc theo CHV Mẫu 06'!M41</f>
        <v>1</v>
      </c>
      <c r="N41" s="420">
        <f>'Mẫu BC việc theo CHV Mẫu 06'!N41</f>
        <v>0</v>
      </c>
      <c r="O41" s="420">
        <f>'Mẫu BC việc theo CHV Mẫu 06'!O41</f>
        <v>0</v>
      </c>
      <c r="P41" s="420">
        <f>'Mẫu BC việc theo CHV Mẫu 06'!P41</f>
        <v>0</v>
      </c>
      <c r="Q41" s="420">
        <f>'Mẫu BC việc theo CHV Mẫu 06'!Q41</f>
        <v>116</v>
      </c>
      <c r="R41" s="420">
        <f>'Mẫu BC việc theo CHV Mẫu 06'!R41</f>
        <v>400</v>
      </c>
      <c r="S41" s="378">
        <f aca="true" t="shared" si="2" ref="S41:S72">(J41+K41)/I41*100%</f>
        <v>0.5534591194968553</v>
      </c>
    </row>
    <row r="42" spans="1:19" ht="24.75" customHeight="1">
      <c r="A42" s="692">
        <v>1</v>
      </c>
      <c r="B42" s="604" t="s">
        <v>445</v>
      </c>
      <c r="C42" s="420">
        <f>'Mẫu BC việc theo CHV Mẫu 06'!C42</f>
        <v>218</v>
      </c>
      <c r="D42" s="663">
        <f>'Mẫu BC việc theo CHV Mẫu 06'!D42</f>
        <v>89</v>
      </c>
      <c r="E42" s="663">
        <f>'Mẫu BC việc theo CHV Mẫu 06'!E42</f>
        <v>129</v>
      </c>
      <c r="F42" s="663">
        <f>'Mẫu BC việc theo CHV Mẫu 06'!F42</f>
        <v>0</v>
      </c>
      <c r="G42" s="663">
        <f>'Mẫu BC việc theo CHV Mẫu 06'!G42</f>
        <v>0</v>
      </c>
      <c r="H42" s="420">
        <f>'Mẫu BC việc theo CHV Mẫu 06'!H42</f>
        <v>218</v>
      </c>
      <c r="I42" s="420">
        <f>'Mẫu BC việc theo CHV Mẫu 06'!I42</f>
        <v>183</v>
      </c>
      <c r="J42" s="663">
        <f>'Mẫu BC việc theo CHV Mẫu 06'!J42</f>
        <v>103</v>
      </c>
      <c r="K42" s="663">
        <f>'Mẫu BC việc theo CHV Mẫu 06'!K42</f>
        <v>0</v>
      </c>
      <c r="L42" s="663">
        <f>'Mẫu BC việc theo CHV Mẫu 06'!L42</f>
        <v>80</v>
      </c>
      <c r="M42" s="663">
        <f>'Mẫu BC việc theo CHV Mẫu 06'!M42</f>
        <v>0</v>
      </c>
      <c r="N42" s="663">
        <f>'Mẫu BC việc theo CHV Mẫu 06'!N42</f>
        <v>0</v>
      </c>
      <c r="O42" s="663">
        <f>'Mẫu BC việc theo CHV Mẫu 06'!O42</f>
        <v>0</v>
      </c>
      <c r="P42" s="663">
        <f>'Mẫu BC việc theo CHV Mẫu 06'!P42</f>
        <v>0</v>
      </c>
      <c r="Q42" s="663">
        <f>'Mẫu BC việc theo CHV Mẫu 06'!Q42</f>
        <v>35</v>
      </c>
      <c r="R42" s="420">
        <f>'Mẫu BC việc theo CHV Mẫu 06'!R42</f>
        <v>115</v>
      </c>
      <c r="S42" s="382">
        <f t="shared" si="2"/>
        <v>0.5628415300546448</v>
      </c>
    </row>
    <row r="43" spans="1:19" ht="24.75" customHeight="1">
      <c r="A43" s="692">
        <v>2</v>
      </c>
      <c r="B43" s="604" t="s">
        <v>446</v>
      </c>
      <c r="C43" s="420">
        <f>'Mẫu BC việc theo CHV Mẫu 06'!C43</f>
        <v>300</v>
      </c>
      <c r="D43" s="663">
        <f>'Mẫu BC việc theo CHV Mẫu 06'!D43</f>
        <v>123</v>
      </c>
      <c r="E43" s="663">
        <f>'Mẫu BC việc theo CHV Mẫu 06'!E43</f>
        <v>177</v>
      </c>
      <c r="F43" s="663">
        <f>'Mẫu BC việc theo CHV Mẫu 06'!F43</f>
        <v>1</v>
      </c>
      <c r="G43" s="663">
        <f>'Mẫu BC việc theo CHV Mẫu 06'!G43</f>
        <v>0</v>
      </c>
      <c r="H43" s="420">
        <f>'Mẫu BC việc theo CHV Mẫu 06'!H43</f>
        <v>299</v>
      </c>
      <c r="I43" s="420">
        <f>'Mẫu BC việc theo CHV Mẫu 06'!I43</f>
        <v>244</v>
      </c>
      <c r="J43" s="663">
        <f>'Mẫu BC việc theo CHV Mẫu 06'!J43</f>
        <v>128</v>
      </c>
      <c r="K43" s="663">
        <f>'Mẫu BC việc theo CHV Mẫu 06'!K43</f>
        <v>0</v>
      </c>
      <c r="L43" s="663">
        <f>'Mẫu BC việc theo CHV Mẫu 06'!L43</f>
        <v>116</v>
      </c>
      <c r="M43" s="663">
        <f>'Mẫu BC việc theo CHV Mẫu 06'!M43</f>
        <v>0</v>
      </c>
      <c r="N43" s="663">
        <f>'Mẫu BC việc theo CHV Mẫu 06'!N43</f>
        <v>0</v>
      </c>
      <c r="O43" s="663">
        <f>'Mẫu BC việc theo CHV Mẫu 06'!O43</f>
        <v>0</v>
      </c>
      <c r="P43" s="663">
        <f>'Mẫu BC việc theo CHV Mẫu 06'!P43</f>
        <v>0</v>
      </c>
      <c r="Q43" s="663">
        <f>'Mẫu BC việc theo CHV Mẫu 06'!Q43</f>
        <v>55</v>
      </c>
      <c r="R43" s="420">
        <f>'Mẫu BC việc theo CHV Mẫu 06'!R43</f>
        <v>171</v>
      </c>
      <c r="S43" s="382">
        <f t="shared" si="2"/>
        <v>0.5245901639344263</v>
      </c>
    </row>
    <row r="44" spans="1:19" ht="24.75" customHeight="1">
      <c r="A44" s="692">
        <v>3</v>
      </c>
      <c r="B44" s="604" t="s">
        <v>447</v>
      </c>
      <c r="C44" s="420">
        <f>'Mẫu BC việc theo CHV Mẫu 06'!C44</f>
        <v>235</v>
      </c>
      <c r="D44" s="663">
        <f>'Mẫu BC việc theo CHV Mẫu 06'!D44</f>
        <v>91</v>
      </c>
      <c r="E44" s="663">
        <f>'Mẫu BC việc theo CHV Mẫu 06'!E44</f>
        <v>144</v>
      </c>
      <c r="F44" s="663">
        <f>'Mẫu BC việc theo CHV Mẫu 06'!F44</f>
        <v>0</v>
      </c>
      <c r="G44" s="663">
        <f>'Mẫu BC việc theo CHV Mẫu 06'!G44</f>
        <v>0</v>
      </c>
      <c r="H44" s="420">
        <f>'Mẫu BC việc theo CHV Mẫu 06'!H44</f>
        <v>235</v>
      </c>
      <c r="I44" s="420">
        <f>'Mẫu BC việc theo CHV Mẫu 06'!I44</f>
        <v>209</v>
      </c>
      <c r="J44" s="663">
        <f>'Mẫu BC việc theo CHV Mẫu 06'!J44</f>
        <v>120</v>
      </c>
      <c r="K44" s="663">
        <f>'Mẫu BC việc theo CHV Mẫu 06'!K44</f>
        <v>1</v>
      </c>
      <c r="L44" s="663">
        <f>'Mẫu BC việc theo CHV Mẫu 06'!L44</f>
        <v>87</v>
      </c>
      <c r="M44" s="663">
        <f>'Mẫu BC việc theo CHV Mẫu 06'!M44</f>
        <v>1</v>
      </c>
      <c r="N44" s="663">
        <f>'Mẫu BC việc theo CHV Mẫu 06'!N44</f>
        <v>0</v>
      </c>
      <c r="O44" s="663">
        <f>'Mẫu BC việc theo CHV Mẫu 06'!O44</f>
        <v>0</v>
      </c>
      <c r="P44" s="663">
        <f>'Mẫu BC việc theo CHV Mẫu 06'!P44</f>
        <v>0</v>
      </c>
      <c r="Q44" s="663">
        <f>'Mẫu BC việc theo CHV Mẫu 06'!Q44</f>
        <v>26</v>
      </c>
      <c r="R44" s="420">
        <f>'Mẫu BC việc theo CHV Mẫu 06'!R44</f>
        <v>114</v>
      </c>
      <c r="S44" s="382">
        <f t="shared" si="2"/>
        <v>0.5789473684210527</v>
      </c>
    </row>
    <row r="45" spans="1:19" ht="0.75" customHeight="1">
      <c r="A45" s="692">
        <v>4</v>
      </c>
      <c r="B45" s="604"/>
      <c r="C45" s="420"/>
      <c r="D45" s="663"/>
      <c r="E45" s="663"/>
      <c r="F45" s="663"/>
      <c r="G45" s="663"/>
      <c r="H45" s="420"/>
      <c r="I45" s="420"/>
      <c r="J45" s="663"/>
      <c r="K45" s="663"/>
      <c r="L45" s="663"/>
      <c r="M45" s="663"/>
      <c r="N45" s="663"/>
      <c r="O45" s="663"/>
      <c r="P45" s="663"/>
      <c r="Q45" s="663"/>
      <c r="R45" s="420"/>
      <c r="S45" s="382" t="e">
        <f t="shared" si="2"/>
        <v>#DIV/0!</v>
      </c>
    </row>
    <row r="46" spans="1:19" ht="24.75" customHeight="1">
      <c r="A46" s="694">
        <v>4</v>
      </c>
      <c r="B46" s="662" t="s">
        <v>448</v>
      </c>
      <c r="C46" s="420">
        <f>'Mẫu BC việc theo CHV Mẫu 06'!C46</f>
        <v>308</v>
      </c>
      <c r="D46" s="420">
        <f>'Mẫu BC việc theo CHV Mẫu 06'!D46</f>
        <v>108</v>
      </c>
      <c r="E46" s="420">
        <f>'Mẫu BC việc theo CHV Mẫu 06'!E46</f>
        <v>200</v>
      </c>
      <c r="F46" s="420">
        <f>'Mẫu BC việc theo CHV Mẫu 06'!F46</f>
        <v>2</v>
      </c>
      <c r="G46" s="420">
        <f>'Mẫu BC việc theo CHV Mẫu 06'!G46</f>
        <v>0</v>
      </c>
      <c r="H46" s="420">
        <f>'Mẫu BC việc theo CHV Mẫu 06'!H46</f>
        <v>306</v>
      </c>
      <c r="I46" s="420">
        <f>'Mẫu BC việc theo CHV Mẫu 06'!I46</f>
        <v>255</v>
      </c>
      <c r="J46" s="420">
        <f>'Mẫu BC việc theo CHV Mẫu 06'!J46</f>
        <v>148</v>
      </c>
      <c r="K46" s="420">
        <f>'Mẫu BC việc theo CHV Mẫu 06'!K46</f>
        <v>1</v>
      </c>
      <c r="L46" s="420">
        <f>'Mẫu BC việc theo CHV Mẫu 06'!L46</f>
        <v>101</v>
      </c>
      <c r="M46" s="420">
        <f>'Mẫu BC việc theo CHV Mẫu 06'!M46</f>
        <v>5</v>
      </c>
      <c r="N46" s="420">
        <f>'Mẫu BC việc theo CHV Mẫu 06'!N46</f>
        <v>0</v>
      </c>
      <c r="O46" s="420">
        <f>'Mẫu BC việc theo CHV Mẫu 06'!O46</f>
        <v>0</v>
      </c>
      <c r="P46" s="420">
        <f>'Mẫu BC việc theo CHV Mẫu 06'!P46</f>
        <v>0</v>
      </c>
      <c r="Q46" s="420">
        <f>'Mẫu BC việc theo CHV Mẫu 06'!Q46</f>
        <v>51</v>
      </c>
      <c r="R46" s="420">
        <f>'Mẫu BC việc theo CHV Mẫu 06'!R46</f>
        <v>157</v>
      </c>
      <c r="S46" s="378">
        <f t="shared" si="2"/>
        <v>0.5843137254901961</v>
      </c>
    </row>
    <row r="47" spans="1:19" ht="24.75" customHeight="1">
      <c r="A47" s="692">
        <v>1</v>
      </c>
      <c r="B47" s="604" t="s">
        <v>449</v>
      </c>
      <c r="C47" s="420">
        <f>'Mẫu BC việc theo CHV Mẫu 06'!C47</f>
        <v>0</v>
      </c>
      <c r="D47" s="663">
        <f>'Mẫu BC việc theo CHV Mẫu 06'!D47</f>
        <v>0</v>
      </c>
      <c r="E47" s="663">
        <f>'Mẫu BC việc theo CHV Mẫu 06'!E47</f>
        <v>0</v>
      </c>
      <c r="F47" s="663">
        <f>'Mẫu BC việc theo CHV Mẫu 06'!F47</f>
        <v>0</v>
      </c>
      <c r="G47" s="663">
        <f>'Mẫu BC việc theo CHV Mẫu 06'!G47</f>
        <v>0</v>
      </c>
      <c r="H47" s="420">
        <f>'Mẫu BC việc theo CHV Mẫu 06'!H47</f>
        <v>0</v>
      </c>
      <c r="I47" s="420">
        <f>'Mẫu BC việc theo CHV Mẫu 06'!I47</f>
        <v>0</v>
      </c>
      <c r="J47" s="663">
        <f>'Mẫu BC việc theo CHV Mẫu 06'!J47</f>
        <v>0</v>
      </c>
      <c r="K47" s="663">
        <f>'Mẫu BC việc theo CHV Mẫu 06'!K47</f>
        <v>0</v>
      </c>
      <c r="L47" s="663">
        <f>'Mẫu BC việc theo CHV Mẫu 06'!L47</f>
        <v>0</v>
      </c>
      <c r="M47" s="663">
        <f>'Mẫu BC việc theo CHV Mẫu 06'!M47</f>
        <v>0</v>
      </c>
      <c r="N47" s="663">
        <f>'Mẫu BC việc theo CHV Mẫu 06'!N47</f>
        <v>0</v>
      </c>
      <c r="O47" s="663">
        <f>'Mẫu BC việc theo CHV Mẫu 06'!O47</f>
        <v>0</v>
      </c>
      <c r="P47" s="663">
        <f>'Mẫu BC việc theo CHV Mẫu 06'!P47</f>
        <v>0</v>
      </c>
      <c r="Q47" s="663">
        <f>'Mẫu BC việc theo CHV Mẫu 06'!Q47</f>
        <v>0</v>
      </c>
      <c r="R47" s="420">
        <f>'Mẫu BC việc theo CHV Mẫu 06'!R47</f>
        <v>0</v>
      </c>
      <c r="S47" s="382" t="e">
        <f t="shared" si="2"/>
        <v>#DIV/0!</v>
      </c>
    </row>
    <row r="48" spans="1:19" ht="24.75" customHeight="1">
      <c r="A48" s="692">
        <v>2</v>
      </c>
      <c r="B48" s="604" t="s">
        <v>450</v>
      </c>
      <c r="C48" s="420">
        <f>'Mẫu BC việc theo CHV Mẫu 06'!C48</f>
        <v>308</v>
      </c>
      <c r="D48" s="663">
        <f>'Mẫu BC việc theo CHV Mẫu 06'!D48</f>
        <v>108</v>
      </c>
      <c r="E48" s="663">
        <f>'Mẫu BC việc theo CHV Mẫu 06'!E48</f>
        <v>200</v>
      </c>
      <c r="F48" s="663">
        <f>'Mẫu BC việc theo CHV Mẫu 06'!F48</f>
        <v>2</v>
      </c>
      <c r="G48" s="663">
        <f>'Mẫu BC việc theo CHV Mẫu 06'!G48</f>
        <v>0</v>
      </c>
      <c r="H48" s="420">
        <f>'Mẫu BC việc theo CHV Mẫu 06'!H48</f>
        <v>306</v>
      </c>
      <c r="I48" s="420">
        <f>'Mẫu BC việc theo CHV Mẫu 06'!I48</f>
        <v>255</v>
      </c>
      <c r="J48" s="663">
        <f>'Mẫu BC việc theo CHV Mẫu 06'!J48</f>
        <v>148</v>
      </c>
      <c r="K48" s="663">
        <f>'Mẫu BC việc theo CHV Mẫu 06'!K48</f>
        <v>1</v>
      </c>
      <c r="L48" s="663">
        <f>'Mẫu BC việc theo CHV Mẫu 06'!L48</f>
        <v>101</v>
      </c>
      <c r="M48" s="663">
        <f>'Mẫu BC việc theo CHV Mẫu 06'!M48</f>
        <v>5</v>
      </c>
      <c r="N48" s="663">
        <f>'Mẫu BC việc theo CHV Mẫu 06'!N48</f>
        <v>0</v>
      </c>
      <c r="O48" s="663">
        <f>'Mẫu BC việc theo CHV Mẫu 06'!O48</f>
        <v>0</v>
      </c>
      <c r="P48" s="663">
        <f>'Mẫu BC việc theo CHV Mẫu 06'!P48</f>
        <v>0</v>
      </c>
      <c r="Q48" s="663">
        <f>'Mẫu BC việc theo CHV Mẫu 06'!Q48</f>
        <v>51</v>
      </c>
      <c r="R48" s="420">
        <f>'Mẫu BC việc theo CHV Mẫu 06'!R48</f>
        <v>157</v>
      </c>
      <c r="S48" s="382">
        <f t="shared" si="2"/>
        <v>0.5843137254901961</v>
      </c>
    </row>
    <row r="49" spans="1:19" ht="24.75" customHeight="1">
      <c r="A49" s="692">
        <v>3</v>
      </c>
      <c r="B49" s="604" t="s">
        <v>451</v>
      </c>
      <c r="C49" s="420">
        <f>'Mẫu BC việc theo CHV Mẫu 06'!C49</f>
        <v>0</v>
      </c>
      <c r="D49" s="663">
        <f>'Mẫu BC việc theo CHV Mẫu 06'!D49</f>
        <v>0</v>
      </c>
      <c r="E49" s="663">
        <f>'Mẫu BC việc theo CHV Mẫu 06'!E49</f>
        <v>0</v>
      </c>
      <c r="F49" s="663">
        <f>'Mẫu BC việc theo CHV Mẫu 06'!F49</f>
        <v>0</v>
      </c>
      <c r="G49" s="663">
        <f>'Mẫu BC việc theo CHV Mẫu 06'!G49</f>
        <v>0</v>
      </c>
      <c r="H49" s="420">
        <f>'Mẫu BC việc theo CHV Mẫu 06'!H49</f>
        <v>0</v>
      </c>
      <c r="I49" s="420">
        <f>'Mẫu BC việc theo CHV Mẫu 06'!I49</f>
        <v>0</v>
      </c>
      <c r="J49" s="663">
        <f>'Mẫu BC việc theo CHV Mẫu 06'!J49</f>
        <v>0</v>
      </c>
      <c r="K49" s="663">
        <f>'Mẫu BC việc theo CHV Mẫu 06'!K49</f>
        <v>0</v>
      </c>
      <c r="L49" s="663">
        <f>'Mẫu BC việc theo CHV Mẫu 06'!L49</f>
        <v>0</v>
      </c>
      <c r="M49" s="663">
        <f>'Mẫu BC việc theo CHV Mẫu 06'!M49</f>
        <v>0</v>
      </c>
      <c r="N49" s="663">
        <f>'Mẫu BC việc theo CHV Mẫu 06'!N49</f>
        <v>0</v>
      </c>
      <c r="O49" s="663">
        <f>'Mẫu BC việc theo CHV Mẫu 06'!O49</f>
        <v>0</v>
      </c>
      <c r="P49" s="663">
        <f>'Mẫu BC việc theo CHV Mẫu 06'!P49</f>
        <v>0</v>
      </c>
      <c r="Q49" s="663">
        <f>'Mẫu BC việc theo CHV Mẫu 06'!Q49</f>
        <v>0</v>
      </c>
      <c r="R49" s="420">
        <f>'Mẫu BC việc theo CHV Mẫu 06'!R49</f>
        <v>0</v>
      </c>
      <c r="S49" s="382" t="e">
        <f t="shared" si="2"/>
        <v>#DIV/0!</v>
      </c>
    </row>
    <row r="50" spans="1:19" ht="24.75" customHeight="1">
      <c r="A50" s="694">
        <v>5</v>
      </c>
      <c r="B50" s="662" t="s">
        <v>452</v>
      </c>
      <c r="C50" s="420">
        <f>'Mẫu BC việc theo CHV Mẫu 06'!C50</f>
        <v>300</v>
      </c>
      <c r="D50" s="420">
        <f>'Mẫu BC việc theo CHV Mẫu 06'!D50</f>
        <v>82</v>
      </c>
      <c r="E50" s="420">
        <f>'Mẫu BC việc theo CHV Mẫu 06'!E50</f>
        <v>218</v>
      </c>
      <c r="F50" s="420">
        <f>'Mẫu BC việc theo CHV Mẫu 06'!F50</f>
        <v>1</v>
      </c>
      <c r="G50" s="420">
        <f>'Mẫu BC việc theo CHV Mẫu 06'!G50</f>
        <v>0</v>
      </c>
      <c r="H50" s="420">
        <f>'Mẫu BC việc theo CHV Mẫu 06'!H50</f>
        <v>299</v>
      </c>
      <c r="I50" s="420">
        <f>'Mẫu BC việc theo CHV Mẫu 06'!I50</f>
        <v>260</v>
      </c>
      <c r="J50" s="420">
        <f>'Mẫu BC việc theo CHV Mẫu 06'!J50</f>
        <v>196</v>
      </c>
      <c r="K50" s="420">
        <f>'Mẫu BC việc theo CHV Mẫu 06'!K50</f>
        <v>11</v>
      </c>
      <c r="L50" s="420">
        <f>'Mẫu BC việc theo CHV Mẫu 06'!L50</f>
        <v>53</v>
      </c>
      <c r="M50" s="420">
        <f>'Mẫu BC việc theo CHV Mẫu 06'!M50</f>
        <v>0</v>
      </c>
      <c r="N50" s="420">
        <f>'Mẫu BC việc theo CHV Mẫu 06'!N50</f>
        <v>0</v>
      </c>
      <c r="O50" s="420">
        <f>'Mẫu BC việc theo CHV Mẫu 06'!O50</f>
        <v>0</v>
      </c>
      <c r="P50" s="420">
        <f>'Mẫu BC việc theo CHV Mẫu 06'!P50</f>
        <v>0</v>
      </c>
      <c r="Q50" s="420">
        <f>'Mẫu BC việc theo CHV Mẫu 06'!Q50</f>
        <v>39</v>
      </c>
      <c r="R50" s="420">
        <f>'Mẫu BC việc theo CHV Mẫu 06'!R50</f>
        <v>92</v>
      </c>
      <c r="S50" s="378">
        <f t="shared" si="2"/>
        <v>0.7961538461538461</v>
      </c>
    </row>
    <row r="51" spans="1:19" ht="24.75" customHeight="1">
      <c r="A51" s="692">
        <v>1</v>
      </c>
      <c r="B51" s="604" t="s">
        <v>453</v>
      </c>
      <c r="C51" s="420">
        <f>'Mẫu BC việc theo CHV Mẫu 06'!C51</f>
        <v>118</v>
      </c>
      <c r="D51" s="663">
        <f>'Mẫu BC việc theo CHV Mẫu 06'!D51</f>
        <v>15</v>
      </c>
      <c r="E51" s="663">
        <f>'Mẫu BC việc theo CHV Mẫu 06'!E51</f>
        <v>103</v>
      </c>
      <c r="F51" s="663">
        <f>'Mẫu BC việc theo CHV Mẫu 06'!F51</f>
        <v>0</v>
      </c>
      <c r="G51" s="663">
        <f>'Mẫu BC việc theo CHV Mẫu 06'!G51</f>
        <v>0</v>
      </c>
      <c r="H51" s="420">
        <f>'Mẫu BC việc theo CHV Mẫu 06'!H51</f>
        <v>118</v>
      </c>
      <c r="I51" s="420">
        <f>'Mẫu BC việc theo CHV Mẫu 06'!I51</f>
        <v>108</v>
      </c>
      <c r="J51" s="663">
        <f>'Mẫu BC việc theo CHV Mẫu 06'!J51</f>
        <v>91</v>
      </c>
      <c r="K51" s="663">
        <f>'Mẫu BC việc theo CHV Mẫu 06'!K51</f>
        <v>7</v>
      </c>
      <c r="L51" s="663">
        <f>'Mẫu BC việc theo CHV Mẫu 06'!L51</f>
        <v>10</v>
      </c>
      <c r="M51" s="663">
        <f>'Mẫu BC việc theo CHV Mẫu 06'!M51</f>
        <v>0</v>
      </c>
      <c r="N51" s="663">
        <f>'Mẫu BC việc theo CHV Mẫu 06'!N51</f>
        <v>0</v>
      </c>
      <c r="O51" s="663">
        <f>'Mẫu BC việc theo CHV Mẫu 06'!O51</f>
        <v>0</v>
      </c>
      <c r="P51" s="663">
        <f>'Mẫu BC việc theo CHV Mẫu 06'!P51</f>
        <v>0</v>
      </c>
      <c r="Q51" s="663">
        <f>'Mẫu BC việc theo CHV Mẫu 06'!Q51</f>
        <v>10</v>
      </c>
      <c r="R51" s="420">
        <f>'Mẫu BC việc theo CHV Mẫu 06'!R51</f>
        <v>20</v>
      </c>
      <c r="S51" s="382">
        <f t="shared" si="2"/>
        <v>0.9074074074074074</v>
      </c>
    </row>
    <row r="52" spans="1:19" ht="24.75" customHeight="1">
      <c r="A52" s="692"/>
      <c r="B52" s="604" t="s">
        <v>454</v>
      </c>
      <c r="C52" s="420">
        <f>'Mẫu BC việc theo CHV Mẫu 06'!C52</f>
        <v>56</v>
      </c>
      <c r="D52" s="663">
        <f>'Mẫu BC việc theo CHV Mẫu 06'!D52</f>
        <v>13</v>
      </c>
      <c r="E52" s="663">
        <f>'Mẫu BC việc theo CHV Mẫu 06'!E52</f>
        <v>43</v>
      </c>
      <c r="F52" s="663">
        <f>'Mẫu BC việc theo CHV Mẫu 06'!F52</f>
        <v>1</v>
      </c>
      <c r="G52" s="663">
        <f>'Mẫu BC việc theo CHV Mẫu 06'!G52</f>
        <v>0</v>
      </c>
      <c r="H52" s="420">
        <f>'Mẫu BC việc theo CHV Mẫu 06'!H52</f>
        <v>55</v>
      </c>
      <c r="I52" s="420">
        <f>'Mẫu BC việc theo CHV Mẫu 06'!I52</f>
        <v>48</v>
      </c>
      <c r="J52" s="663">
        <f>'Mẫu BC việc theo CHV Mẫu 06'!J52</f>
        <v>42</v>
      </c>
      <c r="K52" s="663">
        <f>'Mẫu BC việc theo CHV Mẫu 06'!K52</f>
        <v>1</v>
      </c>
      <c r="L52" s="663">
        <f>'Mẫu BC việc theo CHV Mẫu 06'!L52</f>
        <v>5</v>
      </c>
      <c r="M52" s="663">
        <f>'Mẫu BC việc theo CHV Mẫu 06'!M52</f>
        <v>0</v>
      </c>
      <c r="N52" s="663">
        <f>'Mẫu BC việc theo CHV Mẫu 06'!N52</f>
        <v>0</v>
      </c>
      <c r="O52" s="663">
        <f>'Mẫu BC việc theo CHV Mẫu 06'!O52</f>
        <v>0</v>
      </c>
      <c r="P52" s="663">
        <f>'Mẫu BC việc theo CHV Mẫu 06'!P52</f>
        <v>0</v>
      </c>
      <c r="Q52" s="663">
        <f>'Mẫu BC việc theo CHV Mẫu 06'!Q52</f>
        <v>7</v>
      </c>
      <c r="R52" s="420">
        <f>'Mẫu BC việc theo CHV Mẫu 06'!R52</f>
        <v>12</v>
      </c>
      <c r="S52" s="382">
        <f t="shared" si="2"/>
        <v>0.8958333333333334</v>
      </c>
    </row>
    <row r="53" spans="1:19" ht="24.75" customHeight="1">
      <c r="A53" s="692">
        <v>2</v>
      </c>
      <c r="B53" s="604" t="s">
        <v>455</v>
      </c>
      <c r="C53" s="420">
        <f>'Mẫu BC việc theo CHV Mẫu 06'!C53</f>
        <v>126</v>
      </c>
      <c r="D53" s="663">
        <f>'Mẫu BC việc theo CHV Mẫu 06'!D53</f>
        <v>54</v>
      </c>
      <c r="E53" s="663">
        <f>'Mẫu BC việc theo CHV Mẫu 06'!E53</f>
        <v>72</v>
      </c>
      <c r="F53" s="663">
        <f>'Mẫu BC việc theo CHV Mẫu 06'!F53</f>
        <v>0</v>
      </c>
      <c r="G53" s="663">
        <f>'Mẫu BC việc theo CHV Mẫu 06'!G53</f>
        <v>0</v>
      </c>
      <c r="H53" s="420">
        <f>'Mẫu BC việc theo CHV Mẫu 06'!H53</f>
        <v>126</v>
      </c>
      <c r="I53" s="420">
        <f>'Mẫu BC việc theo CHV Mẫu 06'!I53</f>
        <v>104</v>
      </c>
      <c r="J53" s="663">
        <f>'Mẫu BC việc theo CHV Mẫu 06'!J53</f>
        <v>63</v>
      </c>
      <c r="K53" s="663">
        <f>'Mẫu BC việc theo CHV Mẫu 06'!K53</f>
        <v>3</v>
      </c>
      <c r="L53" s="663">
        <f>'Mẫu BC việc theo CHV Mẫu 06'!L53</f>
        <v>38</v>
      </c>
      <c r="M53" s="663">
        <f>'Mẫu BC việc theo CHV Mẫu 06'!M53</f>
        <v>0</v>
      </c>
      <c r="N53" s="663">
        <f>'Mẫu BC việc theo CHV Mẫu 06'!N53</f>
        <v>0</v>
      </c>
      <c r="O53" s="663">
        <f>'Mẫu BC việc theo CHV Mẫu 06'!O53</f>
        <v>0</v>
      </c>
      <c r="P53" s="663">
        <f>'Mẫu BC việc theo CHV Mẫu 06'!P53</f>
        <v>0</v>
      </c>
      <c r="Q53" s="663">
        <f>'Mẫu BC việc theo CHV Mẫu 06'!Q53</f>
        <v>22</v>
      </c>
      <c r="R53" s="420">
        <f>'Mẫu BC việc theo CHV Mẫu 06'!R53</f>
        <v>60</v>
      </c>
      <c r="S53" s="382">
        <f t="shared" si="2"/>
        <v>0.6346153846153846</v>
      </c>
    </row>
    <row r="54" spans="1:19" ht="24.75" customHeight="1">
      <c r="A54" s="694">
        <v>6</v>
      </c>
      <c r="B54" s="662" t="s">
        <v>456</v>
      </c>
      <c r="C54" s="420">
        <f>'Mẫu BC việc theo CHV Mẫu 06'!C54</f>
        <v>707</v>
      </c>
      <c r="D54" s="420">
        <f>'Mẫu BC việc theo CHV Mẫu 06'!D54</f>
        <v>356</v>
      </c>
      <c r="E54" s="420">
        <f>'Mẫu BC việc theo CHV Mẫu 06'!E54</f>
        <v>351</v>
      </c>
      <c r="F54" s="420">
        <f>'Mẫu BC việc theo CHV Mẫu 06'!F54</f>
        <v>8</v>
      </c>
      <c r="G54" s="420">
        <f>'Mẫu BC việc theo CHV Mẫu 06'!G54</f>
        <v>0</v>
      </c>
      <c r="H54" s="420">
        <f>'Mẫu BC việc theo CHV Mẫu 06'!H54</f>
        <v>699</v>
      </c>
      <c r="I54" s="420">
        <f>'Mẫu BC việc theo CHV Mẫu 06'!I54</f>
        <v>503</v>
      </c>
      <c r="J54" s="420">
        <f>'Mẫu BC việc theo CHV Mẫu 06'!J54</f>
        <v>205</v>
      </c>
      <c r="K54" s="420">
        <f>'Mẫu BC việc theo CHV Mẫu 06'!K54</f>
        <v>10</v>
      </c>
      <c r="L54" s="420">
        <f>'Mẫu BC việc theo CHV Mẫu 06'!L54</f>
        <v>287</v>
      </c>
      <c r="M54" s="420">
        <f>'Mẫu BC việc theo CHV Mẫu 06'!M54</f>
        <v>1</v>
      </c>
      <c r="N54" s="420">
        <f>'Mẫu BC việc theo CHV Mẫu 06'!N54</f>
        <v>0</v>
      </c>
      <c r="O54" s="420">
        <f>'Mẫu BC việc theo CHV Mẫu 06'!O54</f>
        <v>0</v>
      </c>
      <c r="P54" s="420">
        <f>'Mẫu BC việc theo CHV Mẫu 06'!P54</f>
        <v>0</v>
      </c>
      <c r="Q54" s="420">
        <f>'Mẫu BC việc theo CHV Mẫu 06'!Q54</f>
        <v>196</v>
      </c>
      <c r="R54" s="420">
        <f>'Mẫu BC việc theo CHV Mẫu 06'!R54</f>
        <v>484</v>
      </c>
      <c r="S54" s="378">
        <f t="shared" si="2"/>
        <v>0.4274353876739563</v>
      </c>
    </row>
    <row r="55" spans="1:19" ht="24.75" customHeight="1">
      <c r="A55" s="692">
        <v>1</v>
      </c>
      <c r="B55" s="604" t="s">
        <v>457</v>
      </c>
      <c r="C55" s="420">
        <f>'Mẫu BC việc theo CHV Mẫu 06'!C55</f>
        <v>111</v>
      </c>
      <c r="D55" s="663">
        <f>'Mẫu BC việc theo CHV Mẫu 06'!D55</f>
        <v>64</v>
      </c>
      <c r="E55" s="663">
        <f>'Mẫu BC việc theo CHV Mẫu 06'!E55</f>
        <v>47</v>
      </c>
      <c r="F55" s="663">
        <f>'Mẫu BC việc theo CHV Mẫu 06'!F55</f>
        <v>1</v>
      </c>
      <c r="G55" s="663">
        <f>'Mẫu BC việc theo CHV Mẫu 06'!G55</f>
        <v>0</v>
      </c>
      <c r="H55" s="420">
        <f>'Mẫu BC việc theo CHV Mẫu 06'!H55</f>
        <v>110</v>
      </c>
      <c r="I55" s="420">
        <f>'Mẫu BC việc theo CHV Mẫu 06'!I55</f>
        <v>79</v>
      </c>
      <c r="J55" s="663">
        <f>'Mẫu BC việc theo CHV Mẫu 06'!J55</f>
        <v>30</v>
      </c>
      <c r="K55" s="663">
        <f>'Mẫu BC việc theo CHV Mẫu 06'!K55</f>
        <v>1</v>
      </c>
      <c r="L55" s="663">
        <f>'Mẫu BC việc theo CHV Mẫu 06'!L55</f>
        <v>48</v>
      </c>
      <c r="M55" s="663">
        <f>'Mẫu BC việc theo CHV Mẫu 06'!M55</f>
        <v>0</v>
      </c>
      <c r="N55" s="663">
        <f>'Mẫu BC việc theo CHV Mẫu 06'!N55</f>
        <v>0</v>
      </c>
      <c r="O55" s="663">
        <f>'Mẫu BC việc theo CHV Mẫu 06'!O55</f>
        <v>0</v>
      </c>
      <c r="P55" s="663">
        <f>'Mẫu BC việc theo CHV Mẫu 06'!P55</f>
        <v>0</v>
      </c>
      <c r="Q55" s="663">
        <f>'Mẫu BC việc theo CHV Mẫu 06'!Q55</f>
        <v>31</v>
      </c>
      <c r="R55" s="420">
        <f>'Mẫu BC việc theo CHV Mẫu 06'!R55</f>
        <v>79</v>
      </c>
      <c r="S55" s="382">
        <f t="shared" si="2"/>
        <v>0.3924050632911392</v>
      </c>
    </row>
    <row r="56" spans="1:19" ht="24.75" customHeight="1">
      <c r="A56" s="692">
        <v>2</v>
      </c>
      <c r="B56" s="604" t="s">
        <v>458</v>
      </c>
      <c r="C56" s="420">
        <f>'Mẫu BC việc theo CHV Mẫu 06'!C56</f>
        <v>192</v>
      </c>
      <c r="D56" s="663">
        <f>'Mẫu BC việc theo CHV Mẫu 06'!D56</f>
        <v>100</v>
      </c>
      <c r="E56" s="663">
        <f>'Mẫu BC việc theo CHV Mẫu 06'!E56</f>
        <v>92</v>
      </c>
      <c r="F56" s="663">
        <f>'Mẫu BC việc theo CHV Mẫu 06'!F56</f>
        <v>0</v>
      </c>
      <c r="G56" s="663">
        <f>'Mẫu BC việc theo CHV Mẫu 06'!G56</f>
        <v>0</v>
      </c>
      <c r="H56" s="420">
        <f>'Mẫu BC việc theo CHV Mẫu 06'!H56</f>
        <v>192</v>
      </c>
      <c r="I56" s="420">
        <f>'Mẫu BC việc theo CHV Mẫu 06'!I56</f>
        <v>144</v>
      </c>
      <c r="J56" s="663">
        <f>'Mẫu BC việc theo CHV Mẫu 06'!J56</f>
        <v>58</v>
      </c>
      <c r="K56" s="663">
        <f>'Mẫu BC việc theo CHV Mẫu 06'!K56</f>
        <v>3</v>
      </c>
      <c r="L56" s="663">
        <f>'Mẫu BC việc theo CHV Mẫu 06'!L56</f>
        <v>82</v>
      </c>
      <c r="M56" s="663">
        <f>'Mẫu BC việc theo CHV Mẫu 06'!M56</f>
        <v>1</v>
      </c>
      <c r="N56" s="663">
        <f>'Mẫu BC việc theo CHV Mẫu 06'!N56</f>
        <v>0</v>
      </c>
      <c r="O56" s="663">
        <f>'Mẫu BC việc theo CHV Mẫu 06'!O56</f>
        <v>0</v>
      </c>
      <c r="P56" s="663">
        <f>'Mẫu BC việc theo CHV Mẫu 06'!P56</f>
        <v>0</v>
      </c>
      <c r="Q56" s="663">
        <f>'Mẫu BC việc theo CHV Mẫu 06'!Q56</f>
        <v>48</v>
      </c>
      <c r="R56" s="420">
        <f>'Mẫu BC việc theo CHV Mẫu 06'!R56</f>
        <v>131</v>
      </c>
      <c r="S56" s="382">
        <f t="shared" si="2"/>
        <v>0.4236111111111111</v>
      </c>
    </row>
    <row r="57" spans="1:19" ht="24.75" customHeight="1">
      <c r="A57" s="692"/>
      <c r="B57" s="604" t="s">
        <v>459</v>
      </c>
      <c r="C57" s="420">
        <f>'Mẫu BC việc theo CHV Mẫu 06'!C57</f>
        <v>207</v>
      </c>
      <c r="D57" s="663">
        <f>'Mẫu BC việc theo CHV Mẫu 06'!D57</f>
        <v>89</v>
      </c>
      <c r="E57" s="663">
        <f>'Mẫu BC việc theo CHV Mẫu 06'!E57</f>
        <v>118</v>
      </c>
      <c r="F57" s="663">
        <f>'Mẫu BC việc theo CHV Mẫu 06'!F57</f>
        <v>4</v>
      </c>
      <c r="G57" s="663">
        <f>'Mẫu BC việc theo CHV Mẫu 06'!G57</f>
        <v>0</v>
      </c>
      <c r="H57" s="420">
        <f>'Mẫu BC việc theo CHV Mẫu 06'!H57</f>
        <v>203</v>
      </c>
      <c r="I57" s="420">
        <f>'Mẫu BC việc theo CHV Mẫu 06'!I57</f>
        <v>151</v>
      </c>
      <c r="J57" s="663">
        <f>'Mẫu BC việc theo CHV Mẫu 06'!J57</f>
        <v>70</v>
      </c>
      <c r="K57" s="663">
        <f>'Mẫu BC việc theo CHV Mẫu 06'!K57</f>
        <v>2</v>
      </c>
      <c r="L57" s="663">
        <f>'Mẫu BC việc theo CHV Mẫu 06'!L57</f>
        <v>79</v>
      </c>
      <c r="M57" s="663">
        <f>'Mẫu BC việc theo CHV Mẫu 06'!M57</f>
        <v>0</v>
      </c>
      <c r="N57" s="663">
        <f>'Mẫu BC việc theo CHV Mẫu 06'!N57</f>
        <v>0</v>
      </c>
      <c r="O57" s="663">
        <f>'Mẫu BC việc theo CHV Mẫu 06'!O57</f>
        <v>0</v>
      </c>
      <c r="P57" s="663">
        <f>'Mẫu BC việc theo CHV Mẫu 06'!P57</f>
        <v>0</v>
      </c>
      <c r="Q57" s="663">
        <f>'Mẫu BC việc theo CHV Mẫu 06'!Q57</f>
        <v>52</v>
      </c>
      <c r="R57" s="420">
        <f>'Mẫu BC việc theo CHV Mẫu 06'!R57</f>
        <v>131</v>
      </c>
      <c r="S57" s="382">
        <f t="shared" si="2"/>
        <v>0.4768211920529801</v>
      </c>
    </row>
    <row r="58" spans="1:19" ht="24.75" customHeight="1">
      <c r="A58" s="692">
        <v>3</v>
      </c>
      <c r="B58" s="604" t="s">
        <v>439</v>
      </c>
      <c r="C58" s="420">
        <f>'Mẫu BC việc theo CHV Mẫu 06'!C58</f>
        <v>197</v>
      </c>
      <c r="D58" s="663">
        <f>'Mẫu BC việc theo CHV Mẫu 06'!D58</f>
        <v>103</v>
      </c>
      <c r="E58" s="663">
        <f>'Mẫu BC việc theo CHV Mẫu 06'!E58</f>
        <v>94</v>
      </c>
      <c r="F58" s="663">
        <f>'Mẫu BC việc theo CHV Mẫu 06'!F58</f>
        <v>3</v>
      </c>
      <c r="G58" s="663">
        <f>'Mẫu BC việc theo CHV Mẫu 06'!G58</f>
        <v>0</v>
      </c>
      <c r="H58" s="420">
        <f>'Mẫu BC việc theo CHV Mẫu 06'!H58</f>
        <v>194</v>
      </c>
      <c r="I58" s="420">
        <f>'Mẫu BC việc theo CHV Mẫu 06'!I58</f>
        <v>129</v>
      </c>
      <c r="J58" s="663">
        <f>'Mẫu BC việc theo CHV Mẫu 06'!J58</f>
        <v>47</v>
      </c>
      <c r="K58" s="663">
        <f>'Mẫu BC việc theo CHV Mẫu 06'!K58</f>
        <v>4</v>
      </c>
      <c r="L58" s="663">
        <f>'Mẫu BC việc theo CHV Mẫu 06'!L58</f>
        <v>78</v>
      </c>
      <c r="M58" s="663">
        <f>'Mẫu BC việc theo CHV Mẫu 06'!M58</f>
        <v>0</v>
      </c>
      <c r="N58" s="663">
        <f>'Mẫu BC việc theo CHV Mẫu 06'!N58</f>
        <v>0</v>
      </c>
      <c r="O58" s="663">
        <f>'Mẫu BC việc theo CHV Mẫu 06'!O58</f>
        <v>0</v>
      </c>
      <c r="P58" s="663">
        <f>'Mẫu BC việc theo CHV Mẫu 06'!P58</f>
        <v>0</v>
      </c>
      <c r="Q58" s="663">
        <f>'Mẫu BC việc theo CHV Mẫu 06'!Q58</f>
        <v>65</v>
      </c>
      <c r="R58" s="420">
        <f>'Mẫu BC việc theo CHV Mẫu 06'!R58</f>
        <v>143</v>
      </c>
      <c r="S58" s="382">
        <f t="shared" si="2"/>
        <v>0.3953488372093023</v>
      </c>
    </row>
    <row r="59" spans="1:19" ht="24.75" customHeight="1">
      <c r="A59" s="694">
        <v>7</v>
      </c>
      <c r="B59" s="662" t="s">
        <v>461</v>
      </c>
      <c r="C59" s="420">
        <f>'Mẫu BC việc theo CHV Mẫu 06'!C60</f>
        <v>588</v>
      </c>
      <c r="D59" s="420">
        <f>'Mẫu BC việc theo CHV Mẫu 06'!D60</f>
        <v>192</v>
      </c>
      <c r="E59" s="420">
        <f>'Mẫu BC việc theo CHV Mẫu 06'!E60</f>
        <v>396</v>
      </c>
      <c r="F59" s="420">
        <f>'Mẫu BC việc theo CHV Mẫu 06'!F60</f>
        <v>5</v>
      </c>
      <c r="G59" s="420">
        <f>'Mẫu BC việc theo CHV Mẫu 06'!G60</f>
        <v>0</v>
      </c>
      <c r="H59" s="420">
        <f>'Mẫu BC việc theo CHV Mẫu 06'!H60</f>
        <v>583</v>
      </c>
      <c r="I59" s="420">
        <f>'Mẫu BC việc theo CHV Mẫu 06'!I60</f>
        <v>470</v>
      </c>
      <c r="J59" s="420">
        <f>'Mẫu BC việc theo CHV Mẫu 06'!J60</f>
        <v>291</v>
      </c>
      <c r="K59" s="420">
        <f>'Mẫu BC việc theo CHV Mẫu 06'!K60</f>
        <v>6</v>
      </c>
      <c r="L59" s="420">
        <f>'Mẫu BC việc theo CHV Mẫu 06'!L60</f>
        <v>172</v>
      </c>
      <c r="M59" s="420">
        <f>'Mẫu BC việc theo CHV Mẫu 06'!M60</f>
        <v>0</v>
      </c>
      <c r="N59" s="420">
        <f>'Mẫu BC việc theo CHV Mẫu 06'!N60</f>
        <v>0</v>
      </c>
      <c r="O59" s="420">
        <f>'Mẫu BC việc theo CHV Mẫu 06'!O60</f>
        <v>0</v>
      </c>
      <c r="P59" s="420">
        <f>'Mẫu BC việc theo CHV Mẫu 06'!P60</f>
        <v>1</v>
      </c>
      <c r="Q59" s="420">
        <f>'Mẫu BC việc theo CHV Mẫu 06'!Q60</f>
        <v>113</v>
      </c>
      <c r="R59" s="420">
        <f>'Mẫu BC việc theo CHV Mẫu 06'!R60</f>
        <v>286</v>
      </c>
      <c r="S59" s="378">
        <f t="shared" si="2"/>
        <v>0.6319148936170212</v>
      </c>
    </row>
    <row r="60" spans="1:19" ht="24.75" customHeight="1">
      <c r="A60" s="692">
        <v>1</v>
      </c>
      <c r="B60" s="604" t="s">
        <v>462</v>
      </c>
      <c r="C60" s="420">
        <f>'Mẫu BC việc theo CHV Mẫu 06'!C61</f>
        <v>15</v>
      </c>
      <c r="D60" s="663">
        <f>'Mẫu BC việc theo CHV Mẫu 06'!D61</f>
        <v>5</v>
      </c>
      <c r="E60" s="663">
        <f>'Mẫu BC việc theo CHV Mẫu 06'!E61</f>
        <v>10</v>
      </c>
      <c r="F60" s="663">
        <f>'Mẫu BC việc theo CHV Mẫu 06'!F61</f>
        <v>0</v>
      </c>
      <c r="G60" s="663">
        <f>'Mẫu BC việc theo CHV Mẫu 06'!G61</f>
        <v>0</v>
      </c>
      <c r="H60" s="420">
        <f>'Mẫu BC việc theo CHV Mẫu 06'!H61</f>
        <v>15</v>
      </c>
      <c r="I60" s="420">
        <f>'Mẫu BC việc theo CHV Mẫu 06'!I61</f>
        <v>9</v>
      </c>
      <c r="J60" s="663">
        <f>'Mẫu BC việc theo CHV Mẫu 06'!J61</f>
        <v>2</v>
      </c>
      <c r="K60" s="663">
        <f>'Mẫu BC việc theo CHV Mẫu 06'!K61</f>
        <v>0</v>
      </c>
      <c r="L60" s="663">
        <f>'Mẫu BC việc theo CHV Mẫu 06'!L61</f>
        <v>7</v>
      </c>
      <c r="M60" s="663">
        <f>'Mẫu BC việc theo CHV Mẫu 06'!M61</f>
        <v>0</v>
      </c>
      <c r="N60" s="663">
        <f>'Mẫu BC việc theo CHV Mẫu 06'!N61</f>
        <v>0</v>
      </c>
      <c r="O60" s="663">
        <f>'Mẫu BC việc theo CHV Mẫu 06'!O61</f>
        <v>0</v>
      </c>
      <c r="P60" s="663">
        <f>'Mẫu BC việc theo CHV Mẫu 06'!P61</f>
        <v>0</v>
      </c>
      <c r="Q60" s="663">
        <f>'Mẫu BC việc theo CHV Mẫu 06'!Q61</f>
        <v>6</v>
      </c>
      <c r="R60" s="420">
        <f>'Mẫu BC việc theo CHV Mẫu 06'!R61</f>
        <v>13</v>
      </c>
      <c r="S60" s="382">
        <f t="shared" si="2"/>
        <v>0.2222222222222222</v>
      </c>
    </row>
    <row r="61" spans="1:19" ht="24.75" customHeight="1">
      <c r="A61" s="692">
        <v>2</v>
      </c>
      <c r="B61" s="604" t="s">
        <v>463</v>
      </c>
      <c r="C61" s="420">
        <f>'Mẫu BC việc theo CHV Mẫu 06'!C62</f>
        <v>251</v>
      </c>
      <c r="D61" s="663">
        <f>'Mẫu BC việc theo CHV Mẫu 06'!D62</f>
        <v>79</v>
      </c>
      <c r="E61" s="663">
        <f>'Mẫu BC việc theo CHV Mẫu 06'!E62</f>
        <v>172</v>
      </c>
      <c r="F61" s="663">
        <f>'Mẫu BC việc theo CHV Mẫu 06'!F62</f>
        <v>1</v>
      </c>
      <c r="G61" s="663">
        <f>'Mẫu BC việc theo CHV Mẫu 06'!G62</f>
        <v>0</v>
      </c>
      <c r="H61" s="420">
        <f>'Mẫu BC việc theo CHV Mẫu 06'!H62</f>
        <v>250</v>
      </c>
      <c r="I61" s="420">
        <f>'Mẫu BC việc theo CHV Mẫu 06'!I62</f>
        <v>218</v>
      </c>
      <c r="J61" s="663">
        <f>'Mẫu BC việc theo CHV Mẫu 06'!J62</f>
        <v>156</v>
      </c>
      <c r="K61" s="663">
        <f>'Mẫu BC việc theo CHV Mẫu 06'!K62</f>
        <v>6</v>
      </c>
      <c r="L61" s="663">
        <f>'Mẫu BC việc theo CHV Mẫu 06'!L62</f>
        <v>56</v>
      </c>
      <c r="M61" s="663">
        <f>'Mẫu BC việc theo CHV Mẫu 06'!M62</f>
        <v>0</v>
      </c>
      <c r="N61" s="663">
        <f>'Mẫu BC việc theo CHV Mẫu 06'!N62</f>
        <v>0</v>
      </c>
      <c r="O61" s="663">
        <f>'Mẫu BC việc theo CHV Mẫu 06'!O62</f>
        <v>0</v>
      </c>
      <c r="P61" s="663">
        <f>'Mẫu BC việc theo CHV Mẫu 06'!P62</f>
        <v>0</v>
      </c>
      <c r="Q61" s="663">
        <f>'Mẫu BC việc theo CHV Mẫu 06'!Q62</f>
        <v>32</v>
      </c>
      <c r="R61" s="420">
        <f>'Mẫu BC việc theo CHV Mẫu 06'!R62</f>
        <v>88</v>
      </c>
      <c r="S61" s="382">
        <f t="shared" si="2"/>
        <v>0.7431192660550459</v>
      </c>
    </row>
    <row r="62" spans="1:19" ht="22.5" customHeight="1">
      <c r="A62" s="692">
        <v>3</v>
      </c>
      <c r="B62" s="604" t="s">
        <v>464</v>
      </c>
      <c r="C62" s="420">
        <f>'Mẫu BC việc theo CHV Mẫu 06'!C63</f>
        <v>322</v>
      </c>
      <c r="D62" s="663">
        <f>'Mẫu BC việc theo CHV Mẫu 06'!D63</f>
        <v>108</v>
      </c>
      <c r="E62" s="663">
        <f>'Mẫu BC việc theo CHV Mẫu 06'!E63</f>
        <v>214</v>
      </c>
      <c r="F62" s="663">
        <f>'Mẫu BC việc theo CHV Mẫu 06'!F63</f>
        <v>4</v>
      </c>
      <c r="G62" s="663">
        <f>'Mẫu BC việc theo CHV Mẫu 06'!G63</f>
        <v>0</v>
      </c>
      <c r="H62" s="420">
        <f>'Mẫu BC việc theo CHV Mẫu 06'!H63</f>
        <v>318</v>
      </c>
      <c r="I62" s="420">
        <f>'Mẫu BC việc theo CHV Mẫu 06'!I63</f>
        <v>243</v>
      </c>
      <c r="J62" s="663">
        <f>'Mẫu BC việc theo CHV Mẫu 06'!J63</f>
        <v>133</v>
      </c>
      <c r="K62" s="663">
        <f>'Mẫu BC việc theo CHV Mẫu 06'!K63</f>
        <v>0</v>
      </c>
      <c r="L62" s="663">
        <f>'Mẫu BC việc theo CHV Mẫu 06'!L63</f>
        <v>109</v>
      </c>
      <c r="M62" s="663">
        <f>'Mẫu BC việc theo CHV Mẫu 06'!M63</f>
        <v>0</v>
      </c>
      <c r="N62" s="663">
        <f>'Mẫu BC việc theo CHV Mẫu 06'!N63</f>
        <v>0</v>
      </c>
      <c r="O62" s="663">
        <f>'Mẫu BC việc theo CHV Mẫu 06'!O63</f>
        <v>0</v>
      </c>
      <c r="P62" s="663">
        <f>'Mẫu BC việc theo CHV Mẫu 06'!P63</f>
        <v>1</v>
      </c>
      <c r="Q62" s="663">
        <f>'Mẫu BC việc theo CHV Mẫu 06'!Q63</f>
        <v>75</v>
      </c>
      <c r="R62" s="420">
        <f>'Mẫu BC việc theo CHV Mẫu 06'!R63</f>
        <v>185</v>
      </c>
      <c r="S62" s="382">
        <f t="shared" si="2"/>
        <v>0.5473251028806584</v>
      </c>
    </row>
    <row r="63" spans="1:19" ht="24.75" customHeight="1" hidden="1">
      <c r="A63" s="692">
        <v>4</v>
      </c>
      <c r="B63" s="604"/>
      <c r="C63" s="420">
        <v>0</v>
      </c>
      <c r="D63" s="420">
        <f>'Mẫu BC việc theo CHV Mẫu 06'!D64</f>
        <v>0</v>
      </c>
      <c r="E63" s="420">
        <f>'Mẫu BC việc theo CHV Mẫu 06'!E64</f>
        <v>0</v>
      </c>
      <c r="F63" s="420">
        <f>'Mẫu BC việc theo CHV Mẫu 06'!F64</f>
        <v>0</v>
      </c>
      <c r="G63" s="420">
        <f>'Mẫu BC việc theo CHV Mẫu 06'!G64</f>
        <v>0</v>
      </c>
      <c r="H63" s="420">
        <f>'Mẫu BC việc theo CHV Mẫu 06'!H64</f>
        <v>0</v>
      </c>
      <c r="I63" s="420">
        <f>'Mẫu BC việc theo CHV Mẫu 06'!I64</f>
        <v>0</v>
      </c>
      <c r="J63" s="663">
        <f>'Mẫu BC việc theo CHV Mẫu 06'!J64</f>
        <v>0</v>
      </c>
      <c r="K63" s="663">
        <f>'Mẫu BC việc theo CHV Mẫu 06'!K64</f>
        <v>0</v>
      </c>
      <c r="L63" s="663">
        <f>'Mẫu BC việc theo CHV Mẫu 06'!L64</f>
        <v>0</v>
      </c>
      <c r="M63" s="663">
        <f>'Mẫu BC việc theo CHV Mẫu 06'!M64</f>
        <v>0</v>
      </c>
      <c r="N63" s="663">
        <f>'Mẫu BC việc theo CHV Mẫu 06'!N64</f>
        <v>0</v>
      </c>
      <c r="O63" s="663">
        <f>'Mẫu BC việc theo CHV Mẫu 06'!O64</f>
        <v>0</v>
      </c>
      <c r="P63" s="663">
        <f>'Mẫu BC việc theo CHV Mẫu 06'!P64</f>
        <v>0</v>
      </c>
      <c r="Q63" s="663">
        <f>'Mẫu BC việc theo CHV Mẫu 06'!Q64</f>
        <v>0</v>
      </c>
      <c r="R63" s="420">
        <f>'Mẫu BC việc theo CHV Mẫu 06'!R64</f>
        <v>0</v>
      </c>
      <c r="S63" s="382" t="e">
        <f t="shared" si="2"/>
        <v>#DIV/0!</v>
      </c>
    </row>
    <row r="64" spans="1:19" ht="24.75" customHeight="1">
      <c r="A64" s="694">
        <v>8</v>
      </c>
      <c r="B64" s="662" t="s">
        <v>465</v>
      </c>
      <c r="C64" s="420">
        <f>'Mẫu BC việc theo CHV Mẫu 06'!C65</f>
        <v>176</v>
      </c>
      <c r="D64" s="420">
        <f>'Mẫu BC việc theo CHV Mẫu 06'!D65</f>
        <v>47</v>
      </c>
      <c r="E64" s="420">
        <f>'Mẫu BC việc theo CHV Mẫu 06'!E65</f>
        <v>129</v>
      </c>
      <c r="F64" s="420">
        <f>'Mẫu BC việc theo CHV Mẫu 06'!F65</f>
        <v>1</v>
      </c>
      <c r="G64" s="420">
        <f>'Mẫu BC việc theo CHV Mẫu 06'!G65</f>
        <v>0</v>
      </c>
      <c r="H64" s="420">
        <f>'Mẫu BC việc theo CHV Mẫu 06'!H65</f>
        <v>175</v>
      </c>
      <c r="I64" s="420">
        <f>'Mẫu BC việc theo CHV Mẫu 06'!I65</f>
        <v>143</v>
      </c>
      <c r="J64" s="420">
        <f>'Mẫu BC việc theo CHV Mẫu 06'!J65</f>
        <v>106</v>
      </c>
      <c r="K64" s="420">
        <f>'Mẫu BC việc theo CHV Mẫu 06'!K65</f>
        <v>0</v>
      </c>
      <c r="L64" s="420">
        <f>'Mẫu BC việc theo CHV Mẫu 06'!L65</f>
        <v>37</v>
      </c>
      <c r="M64" s="420">
        <f>'Mẫu BC việc theo CHV Mẫu 06'!M65</f>
        <v>0</v>
      </c>
      <c r="N64" s="420">
        <f>'Mẫu BC việc theo CHV Mẫu 06'!N65</f>
        <v>0</v>
      </c>
      <c r="O64" s="420">
        <f>'Mẫu BC việc theo CHV Mẫu 06'!O65</f>
        <v>0</v>
      </c>
      <c r="P64" s="420">
        <f>'Mẫu BC việc theo CHV Mẫu 06'!P65</f>
        <v>0</v>
      </c>
      <c r="Q64" s="420">
        <f>'Mẫu BC việc theo CHV Mẫu 06'!Q65</f>
        <v>32</v>
      </c>
      <c r="R64" s="420">
        <f>'Mẫu BC việc theo CHV Mẫu 06'!R65</f>
        <v>69</v>
      </c>
      <c r="S64" s="378">
        <f t="shared" si="2"/>
        <v>0.7412587412587412</v>
      </c>
    </row>
    <row r="65" spans="1:19" ht="24.75" customHeight="1">
      <c r="A65" s="692">
        <v>1</v>
      </c>
      <c r="B65" s="604" t="s">
        <v>466</v>
      </c>
      <c r="C65" s="420">
        <f>'Mẫu BC việc theo CHV Mẫu 06'!C66</f>
        <v>0</v>
      </c>
      <c r="D65" s="663" t="str">
        <f>'Mẫu BC việc theo CHV Mẫu 06'!D66</f>
        <v>0</v>
      </c>
      <c r="E65" s="663" t="str">
        <f>'Mẫu BC việc theo CHV Mẫu 06'!E66</f>
        <v>0</v>
      </c>
      <c r="F65" s="663" t="str">
        <f>'Mẫu BC việc theo CHV Mẫu 06'!F66</f>
        <v>0</v>
      </c>
      <c r="G65" s="663">
        <f>'Mẫu BC việc theo CHV Mẫu 06'!G66</f>
        <v>0</v>
      </c>
      <c r="H65" s="420">
        <f>'Mẫu BC việc theo CHV Mẫu 06'!H66</f>
        <v>0</v>
      </c>
      <c r="I65" s="420">
        <f>'Mẫu BC việc theo CHV Mẫu 06'!I66</f>
        <v>0</v>
      </c>
      <c r="J65" s="663" t="str">
        <f>'Mẫu BC việc theo CHV Mẫu 06'!J66</f>
        <v>0</v>
      </c>
      <c r="K65" s="663">
        <f>'Mẫu BC việc theo CHV Mẫu 06'!K66</f>
        <v>0</v>
      </c>
      <c r="L65" s="663" t="str">
        <f>'Mẫu BC việc theo CHV Mẫu 06'!L66</f>
        <v>0</v>
      </c>
      <c r="M65" s="663">
        <f>'Mẫu BC việc theo CHV Mẫu 06'!M66</f>
        <v>0</v>
      </c>
      <c r="N65" s="663">
        <f>'Mẫu BC việc theo CHV Mẫu 06'!N66</f>
        <v>0</v>
      </c>
      <c r="O65" s="663">
        <f>'Mẫu BC việc theo CHV Mẫu 06'!O66</f>
        <v>0</v>
      </c>
      <c r="P65" s="663">
        <f>'Mẫu BC việc theo CHV Mẫu 06'!P66</f>
        <v>0</v>
      </c>
      <c r="Q65" s="663" t="str">
        <f>'Mẫu BC việc theo CHV Mẫu 06'!Q66</f>
        <v>0</v>
      </c>
      <c r="R65" s="420">
        <f>'Mẫu BC việc theo CHV Mẫu 06'!R66</f>
        <v>0</v>
      </c>
      <c r="S65" s="382" t="e">
        <f t="shared" si="2"/>
        <v>#DIV/0!</v>
      </c>
    </row>
    <row r="66" spans="1:19" ht="24.75" customHeight="1">
      <c r="A66" s="692">
        <v>2</v>
      </c>
      <c r="B66" s="604" t="s">
        <v>467</v>
      </c>
      <c r="C66" s="420">
        <f>'Mẫu BC việc theo CHV Mẫu 06'!C67</f>
        <v>88</v>
      </c>
      <c r="D66" s="663" t="str">
        <f>'Mẫu BC việc theo CHV Mẫu 06'!D67</f>
        <v>26</v>
      </c>
      <c r="E66" s="663">
        <f>'Mẫu BC việc theo CHV Mẫu 06'!E67</f>
        <v>62</v>
      </c>
      <c r="F66" s="663" t="str">
        <f>'Mẫu BC việc theo CHV Mẫu 06'!F67</f>
        <v>0</v>
      </c>
      <c r="G66" s="663">
        <f>'Mẫu BC việc theo CHV Mẫu 06'!G67</f>
        <v>0</v>
      </c>
      <c r="H66" s="420">
        <f>'Mẫu BC việc theo CHV Mẫu 06'!H67</f>
        <v>88</v>
      </c>
      <c r="I66" s="420">
        <f>'Mẫu BC việc theo CHV Mẫu 06'!I67</f>
        <v>71</v>
      </c>
      <c r="J66" s="663">
        <f>'Mẫu BC việc theo CHV Mẫu 06'!J67</f>
        <v>53</v>
      </c>
      <c r="K66" s="663" t="str">
        <f>'Mẫu BC việc theo CHV Mẫu 06'!K67</f>
        <v>0</v>
      </c>
      <c r="L66" s="663">
        <f>'Mẫu BC việc theo CHV Mẫu 06'!L67</f>
        <v>18</v>
      </c>
      <c r="M66" s="663">
        <f>'Mẫu BC việc theo CHV Mẫu 06'!M67</f>
        <v>0</v>
      </c>
      <c r="N66" s="663">
        <f>'Mẫu BC việc theo CHV Mẫu 06'!N67</f>
        <v>0</v>
      </c>
      <c r="O66" s="663">
        <f>'Mẫu BC việc theo CHV Mẫu 06'!O67</f>
        <v>0</v>
      </c>
      <c r="P66" s="663">
        <f>'Mẫu BC việc theo CHV Mẫu 06'!P67</f>
        <v>0</v>
      </c>
      <c r="Q66" s="663" t="str">
        <f>'Mẫu BC việc theo CHV Mẫu 06'!Q67</f>
        <v>17</v>
      </c>
      <c r="R66" s="420">
        <f>'Mẫu BC việc theo CHV Mẫu 06'!R67</f>
        <v>35</v>
      </c>
      <c r="S66" s="382">
        <f t="shared" si="2"/>
        <v>0.7464788732394366</v>
      </c>
    </row>
    <row r="67" spans="1:19" ht="24.75" customHeight="1">
      <c r="A67" s="692">
        <v>3</v>
      </c>
      <c r="B67" s="604" t="s">
        <v>468</v>
      </c>
      <c r="C67" s="420">
        <f>'Mẫu BC việc theo CHV Mẫu 06'!C68</f>
        <v>88</v>
      </c>
      <c r="D67" s="663" t="str">
        <f>'Mẫu BC việc theo CHV Mẫu 06'!D68</f>
        <v>21</v>
      </c>
      <c r="E67" s="663">
        <f>'Mẫu BC việc theo CHV Mẫu 06'!E68</f>
        <v>67</v>
      </c>
      <c r="F67" s="663" t="str">
        <f>'Mẫu BC việc theo CHV Mẫu 06'!F68</f>
        <v>1</v>
      </c>
      <c r="G67" s="663">
        <f>'Mẫu BC việc theo CHV Mẫu 06'!G68</f>
        <v>0</v>
      </c>
      <c r="H67" s="420">
        <f>'Mẫu BC việc theo CHV Mẫu 06'!H68</f>
        <v>87</v>
      </c>
      <c r="I67" s="420">
        <f>'Mẫu BC việc theo CHV Mẫu 06'!I68</f>
        <v>72</v>
      </c>
      <c r="J67" s="663">
        <f>'Mẫu BC việc theo CHV Mẫu 06'!J68</f>
        <v>53</v>
      </c>
      <c r="K67" s="663" t="str">
        <f>'Mẫu BC việc theo CHV Mẫu 06'!K68</f>
        <v>0</v>
      </c>
      <c r="L67" s="663">
        <f>'Mẫu BC việc theo CHV Mẫu 06'!L68</f>
        <v>19</v>
      </c>
      <c r="M67" s="663">
        <f>'Mẫu BC việc theo CHV Mẫu 06'!M68</f>
        <v>0</v>
      </c>
      <c r="N67" s="663">
        <f>'Mẫu BC việc theo CHV Mẫu 06'!N68</f>
        <v>0</v>
      </c>
      <c r="O67" s="663">
        <f>'Mẫu BC việc theo CHV Mẫu 06'!O68</f>
        <v>0</v>
      </c>
      <c r="P67" s="663">
        <f>'Mẫu BC việc theo CHV Mẫu 06'!P68</f>
        <v>0</v>
      </c>
      <c r="Q67" s="663">
        <f>'Mẫu BC việc theo CHV Mẫu 06'!Q68</f>
        <v>15</v>
      </c>
      <c r="R67" s="420">
        <f>'Mẫu BC việc theo CHV Mẫu 06'!R68</f>
        <v>34</v>
      </c>
      <c r="S67" s="382">
        <f t="shared" si="2"/>
        <v>0.7361111111111112</v>
      </c>
    </row>
    <row r="68" spans="1:19" ht="24.75" customHeight="1">
      <c r="A68" s="694">
        <v>9</v>
      </c>
      <c r="B68" s="662" t="s">
        <v>469</v>
      </c>
      <c r="C68" s="420">
        <f>'Mẫu BC việc theo CHV Mẫu 06'!C69</f>
        <v>471</v>
      </c>
      <c r="D68" s="420">
        <f>'Mẫu BC việc theo CHV Mẫu 06'!D69</f>
        <v>195</v>
      </c>
      <c r="E68" s="420">
        <f>'Mẫu BC việc theo CHV Mẫu 06'!E69</f>
        <v>276</v>
      </c>
      <c r="F68" s="420">
        <f>'Mẫu BC việc theo CHV Mẫu 06'!F69</f>
        <v>8</v>
      </c>
      <c r="G68" s="420">
        <f>'Mẫu BC việc theo CHV Mẫu 06'!G69</f>
        <v>0</v>
      </c>
      <c r="H68" s="420">
        <f>'Mẫu BC việc theo CHV Mẫu 06'!H69</f>
        <v>463</v>
      </c>
      <c r="I68" s="420">
        <f>'Mẫu BC việc theo CHV Mẫu 06'!I69</f>
        <v>408</v>
      </c>
      <c r="J68" s="420">
        <f>'Mẫu BC việc theo CHV Mẫu 06'!J69</f>
        <v>243</v>
      </c>
      <c r="K68" s="420">
        <f>'Mẫu BC việc theo CHV Mẫu 06'!K69</f>
        <v>5</v>
      </c>
      <c r="L68" s="420">
        <f>'Mẫu BC việc theo CHV Mẫu 06'!L69</f>
        <v>155</v>
      </c>
      <c r="M68" s="420">
        <f>'Mẫu BC việc theo CHV Mẫu 06'!M69</f>
        <v>0</v>
      </c>
      <c r="N68" s="420">
        <f>'Mẫu BC việc theo CHV Mẫu 06'!N69</f>
        <v>0</v>
      </c>
      <c r="O68" s="420">
        <f>'Mẫu BC việc theo CHV Mẫu 06'!O69</f>
        <v>0</v>
      </c>
      <c r="P68" s="420">
        <f>'Mẫu BC việc theo CHV Mẫu 06'!P69</f>
        <v>5</v>
      </c>
      <c r="Q68" s="420">
        <f>'Mẫu BC việc theo CHV Mẫu 06'!Q69</f>
        <v>55</v>
      </c>
      <c r="R68" s="420">
        <f>'Mẫu BC việc theo CHV Mẫu 06'!R69</f>
        <v>215</v>
      </c>
      <c r="S68" s="378">
        <f t="shared" si="2"/>
        <v>0.6078431372549019</v>
      </c>
    </row>
    <row r="69" spans="1:19" ht="24.75" customHeight="1">
      <c r="A69" s="692">
        <v>1</v>
      </c>
      <c r="B69" s="604" t="s">
        <v>470</v>
      </c>
      <c r="C69" s="420">
        <f>'Mẫu BC việc theo CHV Mẫu 06'!C70</f>
        <v>1</v>
      </c>
      <c r="D69" s="663">
        <f>'Mẫu BC việc theo CHV Mẫu 06'!D70</f>
        <v>1</v>
      </c>
      <c r="E69" s="663">
        <f>'Mẫu BC việc theo CHV Mẫu 06'!E70</f>
        <v>0</v>
      </c>
      <c r="F69" s="663">
        <f>'Mẫu BC việc theo CHV Mẫu 06'!F70</f>
        <v>0</v>
      </c>
      <c r="G69" s="663">
        <f>'Mẫu BC việc theo CHV Mẫu 06'!G70</f>
        <v>0</v>
      </c>
      <c r="H69" s="420">
        <f>'Mẫu BC việc theo CHV Mẫu 06'!H70</f>
        <v>1</v>
      </c>
      <c r="I69" s="420">
        <f>'Mẫu BC việc theo CHV Mẫu 06'!I70</f>
        <v>1</v>
      </c>
      <c r="J69" s="663">
        <f>'Mẫu BC việc theo CHV Mẫu 06'!J70</f>
        <v>0</v>
      </c>
      <c r="K69" s="663">
        <f>'Mẫu BC việc theo CHV Mẫu 06'!K70</f>
        <v>1</v>
      </c>
      <c r="L69" s="663">
        <f>'Mẫu BC việc theo CHV Mẫu 06'!L70</f>
        <v>0</v>
      </c>
      <c r="M69" s="663">
        <f>'Mẫu BC việc theo CHV Mẫu 06'!M70</f>
        <v>0</v>
      </c>
      <c r="N69" s="663">
        <f>'Mẫu BC việc theo CHV Mẫu 06'!N70</f>
        <v>0</v>
      </c>
      <c r="O69" s="663">
        <f>'Mẫu BC việc theo CHV Mẫu 06'!O70</f>
        <v>0</v>
      </c>
      <c r="P69" s="663">
        <f>'Mẫu BC việc theo CHV Mẫu 06'!P70</f>
        <v>0</v>
      </c>
      <c r="Q69" s="663">
        <f>'Mẫu BC việc theo CHV Mẫu 06'!Q70</f>
        <v>0</v>
      </c>
      <c r="R69" s="420">
        <f>'Mẫu BC việc theo CHV Mẫu 06'!R70</f>
        <v>0</v>
      </c>
      <c r="S69" s="382">
        <f t="shared" si="2"/>
        <v>1</v>
      </c>
    </row>
    <row r="70" spans="1:19" ht="22.5" customHeight="1">
      <c r="A70" s="692">
        <v>2</v>
      </c>
      <c r="B70" s="604" t="s">
        <v>471</v>
      </c>
      <c r="C70" s="420">
        <f>'Mẫu BC việc theo CHV Mẫu 06'!C71</f>
        <v>230</v>
      </c>
      <c r="D70" s="663">
        <f>'Mẫu BC việc theo CHV Mẫu 06'!D71</f>
        <v>95</v>
      </c>
      <c r="E70" s="663">
        <f>'Mẫu BC việc theo CHV Mẫu 06'!E71</f>
        <v>135</v>
      </c>
      <c r="F70" s="663">
        <f>'Mẫu BC việc theo CHV Mẫu 06'!F71</f>
        <v>5</v>
      </c>
      <c r="G70" s="663">
        <f>'Mẫu BC việc theo CHV Mẫu 06'!G71</f>
        <v>0</v>
      </c>
      <c r="H70" s="420">
        <f>'Mẫu BC việc theo CHV Mẫu 06'!H71</f>
        <v>225</v>
      </c>
      <c r="I70" s="420">
        <f>'Mẫu BC việc theo CHV Mẫu 06'!I71</f>
        <v>198</v>
      </c>
      <c r="J70" s="663">
        <f>'Mẫu BC việc theo CHV Mẫu 06'!J71</f>
        <v>114</v>
      </c>
      <c r="K70" s="663">
        <f>'Mẫu BC việc theo CHV Mẫu 06'!K71</f>
        <v>1</v>
      </c>
      <c r="L70" s="663">
        <f>'Mẫu BC việc theo CHV Mẫu 06'!L71</f>
        <v>78</v>
      </c>
      <c r="M70" s="663">
        <f>'Mẫu BC việc theo CHV Mẫu 06'!M71</f>
        <v>0</v>
      </c>
      <c r="N70" s="663">
        <f>'Mẫu BC việc theo CHV Mẫu 06'!N71</f>
        <v>0</v>
      </c>
      <c r="O70" s="663">
        <f>'Mẫu BC việc theo CHV Mẫu 06'!O71</f>
        <v>0</v>
      </c>
      <c r="P70" s="663">
        <f>'Mẫu BC việc theo CHV Mẫu 06'!P71</f>
        <v>5</v>
      </c>
      <c r="Q70" s="663">
        <f>'Mẫu BC việc theo CHV Mẫu 06'!Q71</f>
        <v>27</v>
      </c>
      <c r="R70" s="420">
        <f>'Mẫu BC việc theo CHV Mẫu 06'!R71</f>
        <v>110</v>
      </c>
      <c r="S70" s="382">
        <f t="shared" si="2"/>
        <v>0.5808080808080808</v>
      </c>
    </row>
    <row r="71" spans="1:19" ht="21.75" customHeight="1">
      <c r="A71" s="430"/>
      <c r="B71" s="431" t="s">
        <v>555</v>
      </c>
      <c r="C71" s="420">
        <f>'Mẫu BC việc theo CHV Mẫu 06'!C72</f>
        <v>240</v>
      </c>
      <c r="D71" s="420">
        <f>'Mẫu BC việc theo CHV Mẫu 06'!D72</f>
        <v>99</v>
      </c>
      <c r="E71" s="420">
        <f>'Mẫu BC việc theo CHV Mẫu 06'!E72</f>
        <v>141</v>
      </c>
      <c r="F71" s="420">
        <f>'Mẫu BC việc theo CHV Mẫu 06'!F72</f>
        <v>3</v>
      </c>
      <c r="G71" s="420">
        <f>'Mẫu BC việc theo CHV Mẫu 06'!G72</f>
        <v>0</v>
      </c>
      <c r="H71" s="420">
        <f>'Mẫu BC việc theo CHV Mẫu 06'!H72</f>
        <v>237</v>
      </c>
      <c r="I71" s="420">
        <f>'Mẫu BC việc theo CHV Mẫu 06'!I72</f>
        <v>209</v>
      </c>
      <c r="J71" s="420">
        <f>'Mẫu BC việc theo CHV Mẫu 06'!J72</f>
        <v>129</v>
      </c>
      <c r="K71" s="420">
        <f>'Mẫu BC việc theo CHV Mẫu 06'!K72</f>
        <v>3</v>
      </c>
      <c r="L71" s="420">
        <f>'Mẫu BC việc theo CHV Mẫu 06'!L72</f>
        <v>77</v>
      </c>
      <c r="M71" s="420">
        <f>'Mẫu BC việc theo CHV Mẫu 06'!M72</f>
        <v>0</v>
      </c>
      <c r="N71" s="420">
        <f>'Mẫu BC việc theo CHV Mẫu 06'!N72</f>
        <v>0</v>
      </c>
      <c r="O71" s="420">
        <f>'Mẫu BC việc theo CHV Mẫu 06'!O72</f>
        <v>0</v>
      </c>
      <c r="P71" s="420">
        <f>'Mẫu BC việc theo CHV Mẫu 06'!P72</f>
        <v>0</v>
      </c>
      <c r="Q71" s="420">
        <f>'Mẫu BC việc theo CHV Mẫu 06'!Q72</f>
        <v>28</v>
      </c>
      <c r="R71" s="420">
        <f>'Mẫu BC việc theo CHV Mẫu 06'!R72</f>
        <v>105</v>
      </c>
      <c r="S71" s="713">
        <f t="shared" si="2"/>
        <v>0.631578947368421</v>
      </c>
    </row>
    <row r="72" spans="1:19" ht="23.25" customHeight="1">
      <c r="A72" s="430"/>
      <c r="B72" s="431"/>
      <c r="C72" s="420"/>
      <c r="D72" s="429"/>
      <c r="E72" s="429"/>
      <c r="F72" s="429"/>
      <c r="G72" s="429"/>
      <c r="H72" s="420"/>
      <c r="I72" s="420"/>
      <c r="J72" s="429"/>
      <c r="K72" s="429"/>
      <c r="L72" s="429"/>
      <c r="M72" s="429"/>
      <c r="N72" s="429"/>
      <c r="O72" s="429"/>
      <c r="P72" s="429"/>
      <c r="Q72" s="429"/>
      <c r="R72" s="420"/>
      <c r="S72" s="452" t="e">
        <f t="shared" si="2"/>
        <v>#DIV/0!</v>
      </c>
    </row>
    <row r="73" spans="1:19" s="380" customFormat="1" ht="29.25" customHeight="1">
      <c r="A73" s="1127"/>
      <c r="B73" s="1127"/>
      <c r="C73" s="1127"/>
      <c r="D73" s="1127"/>
      <c r="E73" s="1127"/>
      <c r="F73" s="432"/>
      <c r="G73" s="432"/>
      <c r="H73" s="442"/>
      <c r="I73" s="442"/>
      <c r="J73" s="432"/>
      <c r="K73" s="432"/>
      <c r="L73" s="432"/>
      <c r="M73" s="432"/>
      <c r="N73" s="1128" t="str">
        <f>'Thong tin'!B8</f>
        <v>Phú Yên, ngày 07 tháng 5 năm 2018</v>
      </c>
      <c r="O73" s="1128"/>
      <c r="P73" s="1128"/>
      <c r="Q73" s="1128"/>
      <c r="R73" s="1128"/>
      <c r="S73" s="1128"/>
    </row>
    <row r="74" spans="1:19" s="381" customFormat="1" ht="38.25" customHeight="1">
      <c r="A74" s="433"/>
      <c r="B74" s="1125" t="s">
        <v>4</v>
      </c>
      <c r="C74" s="1125"/>
      <c r="D74" s="1125"/>
      <c r="E74" s="1125"/>
      <c r="F74" s="434"/>
      <c r="G74" s="434"/>
      <c r="H74" s="443"/>
      <c r="I74" s="443"/>
      <c r="J74" s="434"/>
      <c r="K74" s="434"/>
      <c r="L74" s="434"/>
      <c r="M74" s="434"/>
      <c r="N74" s="1125" t="str">
        <f>'Thong tin'!B7</f>
        <v>   KT.CỤC TRƯỞNG    
PHÓ CỤC TRƯỞNG</v>
      </c>
      <c r="O74" s="1126"/>
      <c r="P74" s="1126"/>
      <c r="Q74" s="1126"/>
      <c r="R74" s="1126"/>
      <c r="S74" s="1126"/>
    </row>
    <row r="75" spans="1:19" ht="18.75">
      <c r="A75" s="405"/>
      <c r="B75" s="1117"/>
      <c r="C75" s="1117"/>
      <c r="D75" s="1117"/>
      <c r="E75" s="406"/>
      <c r="F75" s="406"/>
      <c r="G75" s="406"/>
      <c r="H75" s="444"/>
      <c r="I75" s="444"/>
      <c r="J75" s="406"/>
      <c r="K75" s="406"/>
      <c r="L75" s="406"/>
      <c r="M75" s="406"/>
      <c r="N75" s="1118"/>
      <c r="O75" s="1118"/>
      <c r="P75" s="1118"/>
      <c r="Q75" s="1118"/>
      <c r="R75" s="1118"/>
      <c r="S75" s="1118"/>
    </row>
    <row r="76" spans="1:19" ht="18.75">
      <c r="A76" s="405"/>
      <c r="B76" s="405"/>
      <c r="C76" s="437"/>
      <c r="D76" s="406"/>
      <c r="E76" s="406"/>
      <c r="F76" s="406"/>
      <c r="G76" s="406"/>
      <c r="H76" s="444"/>
      <c r="I76" s="444"/>
      <c r="J76" s="406"/>
      <c r="K76" s="406"/>
      <c r="L76" s="406"/>
      <c r="M76" s="406"/>
      <c r="N76" s="406"/>
      <c r="O76" s="406"/>
      <c r="P76" s="406"/>
      <c r="Q76" s="406"/>
      <c r="R76" s="447"/>
      <c r="S76" s="405"/>
    </row>
    <row r="77" spans="1:19" ht="18.75">
      <c r="A77" s="405"/>
      <c r="B77" s="1118"/>
      <c r="C77" s="1118"/>
      <c r="D77" s="1118"/>
      <c r="E77" s="1118"/>
      <c r="F77" s="406"/>
      <c r="G77" s="406"/>
      <c r="H77" s="444"/>
      <c r="I77" s="444"/>
      <c r="J77" s="406"/>
      <c r="K77" s="406"/>
      <c r="L77" s="406"/>
      <c r="M77" s="406"/>
      <c r="N77" s="406"/>
      <c r="O77" s="406"/>
      <c r="P77" s="1118"/>
      <c r="Q77" s="1118"/>
      <c r="R77" s="1118"/>
      <c r="S77" s="405"/>
    </row>
    <row r="78" spans="1:19" ht="15.75" customHeight="1">
      <c r="A78" s="412"/>
      <c r="B78" s="405"/>
      <c r="C78" s="437"/>
      <c r="D78" s="406"/>
      <c r="E78" s="406"/>
      <c r="F78" s="406"/>
      <c r="G78" s="406"/>
      <c r="H78" s="444"/>
      <c r="I78" s="444"/>
      <c r="J78" s="406"/>
      <c r="K78" s="406"/>
      <c r="L78" s="406"/>
      <c r="M78" s="406"/>
      <c r="N78" s="406"/>
      <c r="O78" s="406"/>
      <c r="P78" s="406"/>
      <c r="Q78" s="406"/>
      <c r="R78" s="447"/>
      <c r="S78" s="405"/>
    </row>
    <row r="79" spans="1:19" ht="15.75" customHeight="1">
      <c r="A79" s="405"/>
      <c r="B79" s="1129"/>
      <c r="C79" s="1129"/>
      <c r="D79" s="1129"/>
      <c r="E79" s="1129"/>
      <c r="F79" s="1129"/>
      <c r="G79" s="1129"/>
      <c r="H79" s="1129"/>
      <c r="I79" s="1129"/>
      <c r="J79" s="1129"/>
      <c r="K79" s="1129"/>
      <c r="L79" s="1129"/>
      <c r="M79" s="1129"/>
      <c r="N79" s="1129"/>
      <c r="O79" s="1129"/>
      <c r="P79" s="406"/>
      <c r="Q79" s="406"/>
      <c r="R79" s="447"/>
      <c r="S79" s="405"/>
    </row>
    <row r="80" spans="1:19" ht="18.75">
      <c r="A80" s="408"/>
      <c r="B80" s="408"/>
      <c r="C80" s="438"/>
      <c r="D80" s="408"/>
      <c r="E80" s="408"/>
      <c r="F80" s="408"/>
      <c r="G80" s="408"/>
      <c r="H80" s="438"/>
      <c r="I80" s="438"/>
      <c r="J80" s="408"/>
      <c r="K80" s="408"/>
      <c r="L80" s="408"/>
      <c r="M80" s="408"/>
      <c r="N80" s="408"/>
      <c r="O80" s="408"/>
      <c r="P80" s="408"/>
      <c r="Q80" s="405"/>
      <c r="R80" s="447"/>
      <c r="S80" s="405"/>
    </row>
    <row r="81" spans="1:19" ht="18.75">
      <c r="A81" s="405"/>
      <c r="B81" s="405"/>
      <c r="C81" s="437"/>
      <c r="D81" s="405"/>
      <c r="E81" s="405"/>
      <c r="F81" s="405"/>
      <c r="G81" s="405"/>
      <c r="H81" s="437"/>
      <c r="I81" s="437"/>
      <c r="J81" s="405"/>
      <c r="K81" s="405"/>
      <c r="L81" s="405"/>
      <c r="M81" s="405"/>
      <c r="N81" s="405"/>
      <c r="O81" s="405"/>
      <c r="P81" s="405"/>
      <c r="Q81" s="405"/>
      <c r="R81" s="447"/>
      <c r="S81" s="405"/>
    </row>
    <row r="82" spans="1:19" ht="18.75">
      <c r="A82" s="405"/>
      <c r="B82" s="1123" t="str">
        <f>'Thong tin'!B5</f>
        <v>Trần Thị Liên</v>
      </c>
      <c r="C82" s="1123"/>
      <c r="D82" s="1123"/>
      <c r="E82" s="1123"/>
      <c r="F82" s="405"/>
      <c r="G82" s="405"/>
      <c r="H82" s="437"/>
      <c r="I82" s="437"/>
      <c r="J82" s="405"/>
      <c r="K82" s="405"/>
      <c r="L82" s="405"/>
      <c r="M82" s="405"/>
      <c r="N82" s="1123" t="str">
        <f>'Thong tin'!B6</f>
        <v>Nguyễn Tâm Hào</v>
      </c>
      <c r="O82" s="1123"/>
      <c r="P82" s="1123"/>
      <c r="Q82" s="1123"/>
      <c r="R82" s="1123"/>
      <c r="S82" s="1123"/>
    </row>
    <row r="83" spans="1:19" ht="18.75">
      <c r="A83" s="387"/>
      <c r="B83" s="387"/>
      <c r="C83" s="439"/>
      <c r="D83" s="387"/>
      <c r="E83" s="387"/>
      <c r="F83" s="387"/>
      <c r="G83" s="387"/>
      <c r="H83" s="439"/>
      <c r="I83" s="439"/>
      <c r="J83" s="387"/>
      <c r="K83" s="387"/>
      <c r="L83" s="387"/>
      <c r="M83" s="387"/>
      <c r="N83" s="387"/>
      <c r="O83" s="387"/>
      <c r="P83" s="387"/>
      <c r="Q83" s="387"/>
      <c r="R83" s="448"/>
      <c r="S83" s="387"/>
    </row>
  </sheetData>
  <sheetProtection/>
  <mergeCells count="36">
    <mergeCell ref="B82:E82"/>
    <mergeCell ref="A10:B10"/>
    <mergeCell ref="B74:E74"/>
    <mergeCell ref="A11:B11"/>
    <mergeCell ref="N74:S74"/>
    <mergeCell ref="A73:E73"/>
    <mergeCell ref="N73:S73"/>
    <mergeCell ref="N82:S82"/>
    <mergeCell ref="N75:S75"/>
    <mergeCell ref="B79:O79"/>
    <mergeCell ref="P4:S4"/>
    <mergeCell ref="A6:B9"/>
    <mergeCell ref="H7:H9"/>
    <mergeCell ref="Q7:Q9"/>
    <mergeCell ref="I8:I9"/>
    <mergeCell ref="S6:S9"/>
    <mergeCell ref="I7:P7"/>
    <mergeCell ref="C7:C9"/>
    <mergeCell ref="D7:E7"/>
    <mergeCell ref="D8:D9"/>
    <mergeCell ref="B75:D75"/>
    <mergeCell ref="B77:E77"/>
    <mergeCell ref="P77:R77"/>
    <mergeCell ref="R6:R9"/>
    <mergeCell ref="E8:E9"/>
    <mergeCell ref="J8:P8"/>
    <mergeCell ref="E1:O1"/>
    <mergeCell ref="E2:O2"/>
    <mergeCell ref="E3:O3"/>
    <mergeCell ref="F6:F9"/>
    <mergeCell ref="G6:G9"/>
    <mergeCell ref="H6:Q6"/>
    <mergeCell ref="C6:E6"/>
    <mergeCell ref="A2:D2"/>
    <mergeCell ref="P2:S2"/>
    <mergeCell ref="A3:D3"/>
  </mergeCells>
  <printOptions/>
  <pageMargins left="0.3937007874015748" right="0.24" top="0" bottom="0" header="0.4330708661417323" footer="0.2755905511811024"/>
  <pageSetup horizontalDpi="600" verticalDpi="600" orientation="landscape" paperSize="9" scale="88" r:id="rId2"/>
  <headerFooter differentFirst="1"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indexed="19"/>
  </sheetPr>
  <dimension ref="A1:AE84"/>
  <sheetViews>
    <sheetView zoomScalePageLayoutView="0" workbookViewId="0" topLeftCell="A1">
      <pane ySplit="2715" topLeftCell="A32" activePane="bottomLeft" state="split"/>
      <selection pane="topLeft" activeCell="G6" sqref="G6:G10"/>
      <selection pane="bottomLeft" activeCell="D44" sqref="D44"/>
    </sheetView>
  </sheetViews>
  <sheetFormatPr defaultColWidth="9.00390625" defaultRowHeight="15.75"/>
  <cols>
    <col min="1" max="1" width="3.50390625" style="457" customWidth="1"/>
    <col min="2" max="2" width="17.375" style="457" customWidth="1"/>
    <col min="3" max="3" width="9.00390625" style="463" customWidth="1"/>
    <col min="4" max="5" width="7.375" style="457" customWidth="1"/>
    <col min="6" max="6" width="6.50390625" style="457" customWidth="1"/>
    <col min="7" max="7" width="6.125" style="457" customWidth="1"/>
    <col min="8" max="8" width="6.875" style="463" customWidth="1"/>
    <col min="9" max="9" width="7.875" style="463" customWidth="1"/>
    <col min="10" max="11" width="6.25390625" style="457" customWidth="1"/>
    <col min="12" max="12" width="6.375" style="457" customWidth="1"/>
    <col min="13" max="13" width="5.875" style="457" customWidth="1"/>
    <col min="14" max="15" width="5.125" style="457" customWidth="1"/>
    <col min="16" max="16" width="4.625" style="457" customWidth="1"/>
    <col min="17" max="17" width="7.50390625" style="457" customWidth="1"/>
    <col min="18" max="18" width="6.875" style="463" customWidth="1"/>
    <col min="19" max="19" width="8.375" style="463" customWidth="1"/>
    <col min="20" max="31" width="9.00390625" style="463" customWidth="1"/>
    <col min="32" max="16384" width="9.00390625" style="457" customWidth="1"/>
  </cols>
  <sheetData>
    <row r="1" spans="1:20" ht="20.25" customHeight="1">
      <c r="A1" s="460" t="s">
        <v>27</v>
      </c>
      <c r="B1" s="460"/>
      <c r="C1" s="465"/>
      <c r="E1" s="1181" t="s">
        <v>62</v>
      </c>
      <c r="F1" s="1181"/>
      <c r="G1" s="1181"/>
      <c r="H1" s="1181"/>
      <c r="I1" s="1181"/>
      <c r="J1" s="1181"/>
      <c r="K1" s="1181"/>
      <c r="L1" s="1181"/>
      <c r="M1" s="1181"/>
      <c r="N1" s="1181"/>
      <c r="O1" s="1181"/>
      <c r="P1" s="1178" t="s">
        <v>421</v>
      </c>
      <c r="Q1" s="1178"/>
      <c r="R1" s="1178"/>
      <c r="S1" s="1178"/>
      <c r="T1" s="1178"/>
    </row>
    <row r="2" spans="1:20" ht="17.25" customHeight="1">
      <c r="A2" s="1176" t="s">
        <v>226</v>
      </c>
      <c r="B2" s="1176"/>
      <c r="C2" s="1176"/>
      <c r="D2" s="1176"/>
      <c r="E2" s="1182" t="s">
        <v>34</v>
      </c>
      <c r="F2" s="1182"/>
      <c r="G2" s="1182"/>
      <c r="H2" s="1182"/>
      <c r="I2" s="1182"/>
      <c r="J2" s="1182"/>
      <c r="K2" s="1182"/>
      <c r="L2" s="1182"/>
      <c r="M2" s="1182"/>
      <c r="N2" s="1182"/>
      <c r="O2" s="1182"/>
      <c r="P2" s="1180" t="s">
        <v>484</v>
      </c>
      <c r="Q2" s="1180"/>
      <c r="R2" s="1180"/>
      <c r="S2" s="1180"/>
      <c r="T2" s="1180"/>
    </row>
    <row r="3" spans="1:20" ht="14.25" customHeight="1">
      <c r="A3" s="1176" t="s">
        <v>227</v>
      </c>
      <c r="B3" s="1176"/>
      <c r="C3" s="1176"/>
      <c r="D3" s="1176"/>
      <c r="E3" s="1177" t="s">
        <v>578</v>
      </c>
      <c r="F3" s="1177"/>
      <c r="G3" s="1177"/>
      <c r="H3" s="1177"/>
      <c r="I3" s="1177"/>
      <c r="J3" s="1177"/>
      <c r="K3" s="1177"/>
      <c r="L3" s="1177"/>
      <c r="M3" s="1177"/>
      <c r="N3" s="1177"/>
      <c r="O3" s="1177"/>
      <c r="P3" s="1178" t="s">
        <v>485</v>
      </c>
      <c r="Q3" s="1178"/>
      <c r="R3" s="1178"/>
      <c r="S3" s="1178"/>
      <c r="T3" s="1178"/>
    </row>
    <row r="4" spans="1:20" ht="14.25" customHeight="1">
      <c r="A4" s="460" t="s">
        <v>105</v>
      </c>
      <c r="B4" s="460"/>
      <c r="C4" s="465"/>
      <c r="D4" s="460"/>
      <c r="E4" s="1179" t="s">
        <v>579</v>
      </c>
      <c r="F4" s="1179"/>
      <c r="G4" s="1179"/>
      <c r="H4" s="1179"/>
      <c r="I4" s="1179"/>
      <c r="J4" s="1179"/>
      <c r="K4" s="1179"/>
      <c r="L4" s="1179"/>
      <c r="M4" s="1179"/>
      <c r="N4" s="1179"/>
      <c r="O4" s="1179"/>
      <c r="P4" s="1180" t="s">
        <v>486</v>
      </c>
      <c r="Q4" s="1180"/>
      <c r="R4" s="1180"/>
      <c r="S4" s="1180"/>
      <c r="T4" s="1180"/>
    </row>
    <row r="5" spans="2:20" ht="12.75" customHeight="1">
      <c r="B5" s="466"/>
      <c r="C5" s="467"/>
      <c r="P5" s="1158" t="s">
        <v>489</v>
      </c>
      <c r="Q5" s="1158"/>
      <c r="R5" s="1158"/>
      <c r="S5" s="1158"/>
      <c r="T5" s="1158"/>
    </row>
    <row r="6" spans="1:19" ht="22.5" customHeight="1">
      <c r="A6" s="1159" t="s">
        <v>53</v>
      </c>
      <c r="B6" s="1160"/>
      <c r="C6" s="1165" t="s">
        <v>106</v>
      </c>
      <c r="D6" s="1166"/>
      <c r="E6" s="1167"/>
      <c r="F6" s="1168" t="s">
        <v>97</v>
      </c>
      <c r="G6" s="1157" t="s">
        <v>107</v>
      </c>
      <c r="H6" s="1172" t="s">
        <v>98</v>
      </c>
      <c r="I6" s="1173"/>
      <c r="J6" s="1173"/>
      <c r="K6" s="1173"/>
      <c r="L6" s="1173"/>
      <c r="M6" s="1173"/>
      <c r="N6" s="1173"/>
      <c r="O6" s="1173"/>
      <c r="P6" s="1173"/>
      <c r="Q6" s="1174"/>
      <c r="R6" s="1175" t="s">
        <v>490</v>
      </c>
      <c r="S6" s="1175" t="s">
        <v>491</v>
      </c>
    </row>
    <row r="7" spans="1:31" s="470" customFormat="1" ht="16.5" customHeight="1">
      <c r="A7" s="1161"/>
      <c r="B7" s="1162"/>
      <c r="C7" s="1175" t="s">
        <v>42</v>
      </c>
      <c r="D7" s="1148" t="s">
        <v>7</v>
      </c>
      <c r="E7" s="1151"/>
      <c r="F7" s="1169"/>
      <c r="G7" s="1171"/>
      <c r="H7" s="1145" t="s">
        <v>31</v>
      </c>
      <c r="I7" s="1148" t="s">
        <v>99</v>
      </c>
      <c r="J7" s="1149"/>
      <c r="K7" s="1149"/>
      <c r="L7" s="1149"/>
      <c r="M7" s="1149"/>
      <c r="N7" s="1149"/>
      <c r="O7" s="1149"/>
      <c r="P7" s="1150"/>
      <c r="Q7" s="1151" t="s">
        <v>108</v>
      </c>
      <c r="R7" s="1146"/>
      <c r="S7" s="1146"/>
      <c r="T7" s="468"/>
      <c r="U7" s="468"/>
      <c r="V7" s="468"/>
      <c r="W7" s="468"/>
      <c r="X7" s="468"/>
      <c r="Y7" s="468"/>
      <c r="Z7" s="468"/>
      <c r="AA7" s="469"/>
      <c r="AB7" s="469"/>
      <c r="AC7" s="469"/>
      <c r="AD7" s="469"/>
      <c r="AE7" s="469"/>
    </row>
    <row r="8" spans="1:19" ht="15.75" customHeight="1">
      <c r="A8" s="1161"/>
      <c r="B8" s="1162"/>
      <c r="C8" s="1146"/>
      <c r="D8" s="1170"/>
      <c r="E8" s="1153"/>
      <c r="F8" s="1169"/>
      <c r="G8" s="1171"/>
      <c r="H8" s="1146"/>
      <c r="I8" s="1145" t="s">
        <v>31</v>
      </c>
      <c r="J8" s="1154" t="s">
        <v>7</v>
      </c>
      <c r="K8" s="1155"/>
      <c r="L8" s="1155"/>
      <c r="M8" s="1155"/>
      <c r="N8" s="1155"/>
      <c r="O8" s="1155"/>
      <c r="P8" s="1143"/>
      <c r="Q8" s="1152"/>
      <c r="R8" s="1146"/>
      <c r="S8" s="1146"/>
    </row>
    <row r="9" spans="1:19" ht="15.75" customHeight="1">
      <c r="A9" s="1161"/>
      <c r="B9" s="1162"/>
      <c r="C9" s="1146"/>
      <c r="D9" s="1141" t="s">
        <v>109</v>
      </c>
      <c r="E9" s="1141" t="s">
        <v>110</v>
      </c>
      <c r="F9" s="1169"/>
      <c r="G9" s="1171"/>
      <c r="H9" s="1146"/>
      <c r="I9" s="1146"/>
      <c r="J9" s="1143" t="s">
        <v>111</v>
      </c>
      <c r="K9" s="1144" t="s">
        <v>112</v>
      </c>
      <c r="L9" s="1156" t="s">
        <v>100</v>
      </c>
      <c r="M9" s="1157" t="s">
        <v>113</v>
      </c>
      <c r="N9" s="1157" t="s">
        <v>101</v>
      </c>
      <c r="O9" s="1157" t="s">
        <v>492</v>
      </c>
      <c r="P9" s="1157" t="s">
        <v>493</v>
      </c>
      <c r="Q9" s="1152"/>
      <c r="R9" s="1146"/>
      <c r="S9" s="1146"/>
    </row>
    <row r="10" spans="1:19" ht="59.25" customHeight="1">
      <c r="A10" s="1163"/>
      <c r="B10" s="1164"/>
      <c r="C10" s="1147"/>
      <c r="D10" s="1142"/>
      <c r="E10" s="1142"/>
      <c r="F10" s="1170"/>
      <c r="G10" s="1142"/>
      <c r="H10" s="1147"/>
      <c r="I10" s="1147"/>
      <c r="J10" s="1143"/>
      <c r="K10" s="1144"/>
      <c r="L10" s="1156"/>
      <c r="M10" s="1142"/>
      <c r="N10" s="1142" t="s">
        <v>101</v>
      </c>
      <c r="O10" s="1142" t="s">
        <v>492</v>
      </c>
      <c r="P10" s="1142" t="s">
        <v>493</v>
      </c>
      <c r="Q10" s="1153"/>
      <c r="R10" s="1147"/>
      <c r="S10" s="1147"/>
    </row>
    <row r="11" spans="1:19" ht="11.25" customHeight="1">
      <c r="A11" s="1131" t="s">
        <v>6</v>
      </c>
      <c r="B11" s="1132"/>
      <c r="C11" s="471">
        <v>1</v>
      </c>
      <c r="D11" s="472">
        <v>2</v>
      </c>
      <c r="E11" s="472">
        <v>3</v>
      </c>
      <c r="F11" s="472">
        <v>4</v>
      </c>
      <c r="G11" s="472">
        <v>5</v>
      </c>
      <c r="H11" s="471">
        <v>6</v>
      </c>
      <c r="I11" s="471">
        <v>7</v>
      </c>
      <c r="J11" s="472">
        <v>8</v>
      </c>
      <c r="K11" s="472">
        <v>9</v>
      </c>
      <c r="L11" s="472">
        <v>10</v>
      </c>
      <c r="M11" s="472">
        <v>11</v>
      </c>
      <c r="N11" s="472">
        <v>12</v>
      </c>
      <c r="O11" s="472">
        <v>13</v>
      </c>
      <c r="P11" s="472">
        <v>14</v>
      </c>
      <c r="Q11" s="472">
        <v>15</v>
      </c>
      <c r="R11" s="471">
        <v>16</v>
      </c>
      <c r="S11" s="471">
        <v>17</v>
      </c>
    </row>
    <row r="12" spans="1:31" s="475" customFormat="1" ht="22.5" customHeight="1">
      <c r="A12" s="1133" t="s">
        <v>30</v>
      </c>
      <c r="B12" s="1134"/>
      <c r="C12" s="611">
        <f>C13+C23</f>
        <v>6088</v>
      </c>
      <c r="D12" s="611">
        <f aca="true" t="shared" si="0" ref="D12:R12">D13+D23</f>
        <v>2728</v>
      </c>
      <c r="E12" s="611">
        <f t="shared" si="0"/>
        <v>3360</v>
      </c>
      <c r="F12" s="611">
        <f t="shared" si="0"/>
        <v>39</v>
      </c>
      <c r="G12" s="611">
        <f t="shared" si="0"/>
        <v>0</v>
      </c>
      <c r="H12" s="611">
        <f t="shared" si="0"/>
        <v>6049</v>
      </c>
      <c r="I12" s="611">
        <f>I13+I23</f>
        <v>4566</v>
      </c>
      <c r="J12" s="611">
        <f t="shared" si="0"/>
        <v>2457</v>
      </c>
      <c r="K12" s="611">
        <f t="shared" si="0"/>
        <v>85</v>
      </c>
      <c r="L12" s="611">
        <f t="shared" si="0"/>
        <v>1963</v>
      </c>
      <c r="M12" s="611">
        <f t="shared" si="0"/>
        <v>50</v>
      </c>
      <c r="N12" s="611">
        <f t="shared" si="0"/>
        <v>4</v>
      </c>
      <c r="O12" s="611">
        <f t="shared" si="0"/>
        <v>0</v>
      </c>
      <c r="P12" s="611">
        <f t="shared" si="0"/>
        <v>7</v>
      </c>
      <c r="Q12" s="611">
        <f t="shared" si="0"/>
        <v>1483</v>
      </c>
      <c r="R12" s="611">
        <f t="shared" si="0"/>
        <v>3507</v>
      </c>
      <c r="S12" s="714">
        <f>((J12+K12)/I12)*100%</f>
        <v>0.5567236092860272</v>
      </c>
      <c r="T12" s="473">
        <f>C12-F12-G12-H12</f>
        <v>0</v>
      </c>
      <c r="U12" s="474"/>
      <c r="V12" s="474">
        <f>C12-F12</f>
        <v>6049</v>
      </c>
      <c r="W12" s="474"/>
      <c r="X12" s="474"/>
      <c r="Y12" s="474"/>
      <c r="Z12" s="474"/>
      <c r="AA12" s="474"/>
      <c r="AB12" s="474"/>
      <c r="AC12" s="474"/>
      <c r="AD12" s="474"/>
      <c r="AE12" s="474"/>
    </row>
    <row r="13" spans="1:31" s="21" customFormat="1" ht="17.25" customHeight="1">
      <c r="A13" s="693" t="s">
        <v>0</v>
      </c>
      <c r="B13" s="667" t="s">
        <v>76</v>
      </c>
      <c r="C13" s="702">
        <f aca="true" t="shared" si="1" ref="C13:J13">C14+C15+C16+C17+C18+C19+C20+C21+C22</f>
        <v>202</v>
      </c>
      <c r="D13" s="702">
        <f t="shared" si="1"/>
        <v>110</v>
      </c>
      <c r="E13" s="702">
        <f t="shared" si="1"/>
        <v>92</v>
      </c>
      <c r="F13" s="702">
        <f t="shared" si="1"/>
        <v>0</v>
      </c>
      <c r="G13" s="702">
        <f t="shared" si="1"/>
        <v>0</v>
      </c>
      <c r="H13" s="702">
        <f t="shared" si="1"/>
        <v>202</v>
      </c>
      <c r="I13" s="702">
        <f t="shared" si="1"/>
        <v>128</v>
      </c>
      <c r="J13" s="702">
        <f t="shared" si="1"/>
        <v>74</v>
      </c>
      <c r="K13" s="702">
        <f aca="true" t="shared" si="2" ref="K13:P13">K14+K15+K16+K17+K18+K19+K20+K21+K22</f>
        <v>3</v>
      </c>
      <c r="L13" s="702">
        <f>L14+L15+L16+L17+L18+L19+L20+L21+L22</f>
        <v>45</v>
      </c>
      <c r="M13" s="702">
        <f t="shared" si="2"/>
        <v>1</v>
      </c>
      <c r="N13" s="702">
        <f t="shared" si="2"/>
        <v>4</v>
      </c>
      <c r="O13" s="702">
        <f t="shared" si="2"/>
        <v>0</v>
      </c>
      <c r="P13" s="702">
        <f t="shared" si="2"/>
        <v>1</v>
      </c>
      <c r="Q13" s="702">
        <f>Q14+Q15+Q16+Q17+Q18+Q19+Q20+Q21+Q22</f>
        <v>74</v>
      </c>
      <c r="R13" s="702">
        <f>R14+R15+R16+R17+R18+R19+R20+R21+R22</f>
        <v>125</v>
      </c>
      <c r="S13" s="714">
        <f aca="true" t="shared" si="3" ref="S13:S72">((J13+K13)/I13)*100%</f>
        <v>0.6015625</v>
      </c>
      <c r="T13" s="703">
        <f>C13-F13-G13-H13</f>
        <v>0</v>
      </c>
      <c r="U13" s="704" t="s">
        <v>494</v>
      </c>
      <c r="V13" s="474">
        <f>C13-F13</f>
        <v>202</v>
      </c>
      <c r="W13" s="704"/>
      <c r="X13" s="704"/>
      <c r="Y13" s="704"/>
      <c r="Z13" s="704"/>
      <c r="AA13" s="704"/>
      <c r="AB13" s="704"/>
      <c r="AC13" s="704"/>
      <c r="AD13" s="704"/>
      <c r="AE13" s="704"/>
    </row>
    <row r="14" spans="1:31" s="422" customFormat="1" ht="14.25" customHeight="1">
      <c r="A14" s="736">
        <v>1</v>
      </c>
      <c r="B14" s="706" t="s">
        <v>425</v>
      </c>
      <c r="C14" s="707">
        <f aca="true" t="shared" si="4" ref="C14:C22">D14+E14</f>
        <v>9</v>
      </c>
      <c r="D14" s="708" t="s">
        <v>56</v>
      </c>
      <c r="E14" s="708" t="s">
        <v>45</v>
      </c>
      <c r="F14" s="708"/>
      <c r="G14" s="708"/>
      <c r="H14" s="707">
        <f aca="true" t="shared" si="5" ref="H14:H19">I14+Q14</f>
        <v>9</v>
      </c>
      <c r="I14" s="707">
        <f>J14+K14+L14+M14+N14+O14+P14</f>
        <v>4</v>
      </c>
      <c r="J14" s="708" t="s">
        <v>54</v>
      </c>
      <c r="K14" s="708"/>
      <c r="L14" s="708" t="s">
        <v>483</v>
      </c>
      <c r="M14" s="708"/>
      <c r="N14" s="708"/>
      <c r="O14" s="708"/>
      <c r="P14" s="709"/>
      <c r="Q14" s="710" t="s">
        <v>55</v>
      </c>
      <c r="R14" s="711">
        <f>L14+M14+N14+O14+P14+Q14</f>
        <v>5</v>
      </c>
      <c r="S14" s="716">
        <f t="shared" si="3"/>
        <v>1</v>
      </c>
      <c r="T14" s="473">
        <f aca="true" t="shared" si="6" ref="T14:T72">C14-F14-G14-H14</f>
        <v>0</v>
      </c>
      <c r="U14" s="456"/>
      <c r="V14" s="474"/>
      <c r="W14" s="456"/>
      <c r="X14" s="456"/>
      <c r="Y14" s="456"/>
      <c r="Z14" s="456"/>
      <c r="AA14" s="456"/>
      <c r="AB14" s="456"/>
      <c r="AC14" s="456"/>
      <c r="AD14" s="456"/>
      <c r="AE14" s="456"/>
    </row>
    <row r="15" spans="1:31" s="422" customFormat="1" ht="14.25" customHeight="1">
      <c r="A15" s="736">
        <v>2</v>
      </c>
      <c r="B15" s="706" t="s">
        <v>426</v>
      </c>
      <c r="C15" s="707">
        <f t="shared" si="4"/>
        <v>32</v>
      </c>
      <c r="D15" s="708" t="s">
        <v>552</v>
      </c>
      <c r="E15" s="708" t="s">
        <v>59</v>
      </c>
      <c r="F15" s="708" t="s">
        <v>483</v>
      </c>
      <c r="G15" s="708"/>
      <c r="H15" s="707">
        <f t="shared" si="5"/>
        <v>32</v>
      </c>
      <c r="I15" s="707">
        <f aca="true" t="shared" si="7" ref="I15:I22">J15+K15+L15+M15+N15+O15+P15</f>
        <v>20</v>
      </c>
      <c r="J15" s="708" t="s">
        <v>54</v>
      </c>
      <c r="K15" s="708"/>
      <c r="L15" s="708" t="s">
        <v>81</v>
      </c>
      <c r="M15" s="708"/>
      <c r="N15" s="708" t="s">
        <v>45</v>
      </c>
      <c r="O15" s="708"/>
      <c r="P15" s="709" t="s">
        <v>43</v>
      </c>
      <c r="Q15" s="710" t="s">
        <v>81</v>
      </c>
      <c r="R15" s="711">
        <f>L15+M15+N15+O15+P15+Q15</f>
        <v>28</v>
      </c>
      <c r="S15" s="716">
        <f t="shared" si="3"/>
        <v>0.2</v>
      </c>
      <c r="T15" s="473">
        <f t="shared" si="6"/>
        <v>0</v>
      </c>
      <c r="U15" s="456"/>
      <c r="V15" s="474"/>
      <c r="W15" s="456"/>
      <c r="X15" s="456"/>
      <c r="Y15" s="456"/>
      <c r="Z15" s="456"/>
      <c r="AA15" s="456"/>
      <c r="AB15" s="456"/>
      <c r="AC15" s="456"/>
      <c r="AD15" s="456"/>
      <c r="AE15" s="456"/>
    </row>
    <row r="16" spans="1:31" s="422" customFormat="1" ht="14.25" customHeight="1">
      <c r="A16" s="736">
        <v>3</v>
      </c>
      <c r="B16" s="706" t="s">
        <v>427</v>
      </c>
      <c r="C16" s="707">
        <f t="shared" si="4"/>
        <v>29</v>
      </c>
      <c r="D16" s="708" t="s">
        <v>553</v>
      </c>
      <c r="E16" s="708" t="s">
        <v>55</v>
      </c>
      <c r="F16" s="708"/>
      <c r="G16" s="708"/>
      <c r="H16" s="707">
        <f t="shared" si="5"/>
        <v>29</v>
      </c>
      <c r="I16" s="707">
        <f t="shared" si="7"/>
        <v>13</v>
      </c>
      <c r="J16" s="708" t="s">
        <v>45</v>
      </c>
      <c r="K16" s="708" t="s">
        <v>43</v>
      </c>
      <c r="L16" s="708" t="s">
        <v>59</v>
      </c>
      <c r="M16" s="708"/>
      <c r="N16" s="708"/>
      <c r="O16" s="708"/>
      <c r="P16" s="709"/>
      <c r="Q16" s="710" t="s">
        <v>235</v>
      </c>
      <c r="R16" s="711">
        <f>L16+M16+N16+O16+P16+Q16</f>
        <v>25</v>
      </c>
      <c r="S16" s="716">
        <f t="shared" si="3"/>
        <v>0.3076923076923077</v>
      </c>
      <c r="T16" s="473">
        <f t="shared" si="6"/>
        <v>0</v>
      </c>
      <c r="U16" s="456"/>
      <c r="V16" s="474"/>
      <c r="W16" s="456"/>
      <c r="X16" s="456"/>
      <c r="Y16" s="456"/>
      <c r="Z16" s="456"/>
      <c r="AA16" s="456"/>
      <c r="AB16" s="456"/>
      <c r="AC16" s="456"/>
      <c r="AD16" s="456"/>
      <c r="AE16" s="456"/>
    </row>
    <row r="17" spans="1:31" s="422" customFormat="1" ht="14.25" customHeight="1">
      <c r="A17" s="736">
        <v>4</v>
      </c>
      <c r="B17" s="706" t="s">
        <v>429</v>
      </c>
      <c r="C17" s="707">
        <f t="shared" si="4"/>
        <v>25</v>
      </c>
      <c r="D17" s="708" t="s">
        <v>235</v>
      </c>
      <c r="E17" s="708" t="s">
        <v>59</v>
      </c>
      <c r="F17" s="708"/>
      <c r="G17" s="708"/>
      <c r="H17" s="707">
        <f t="shared" si="5"/>
        <v>25</v>
      </c>
      <c r="I17" s="707">
        <f t="shared" si="7"/>
        <v>13</v>
      </c>
      <c r="J17" s="708" t="s">
        <v>56</v>
      </c>
      <c r="K17" s="708"/>
      <c r="L17" s="708" t="s">
        <v>56</v>
      </c>
      <c r="M17" s="708" t="s">
        <v>43</v>
      </c>
      <c r="N17" s="708"/>
      <c r="O17" s="708"/>
      <c r="P17" s="709"/>
      <c r="Q17" s="710" t="s">
        <v>81</v>
      </c>
      <c r="R17" s="711">
        <f>L17+M17+N17+O17+P17+Q17</f>
        <v>19</v>
      </c>
      <c r="S17" s="716">
        <f t="shared" si="3"/>
        <v>0.46153846153846156</v>
      </c>
      <c r="T17" s="473">
        <f t="shared" si="6"/>
        <v>0</v>
      </c>
      <c r="U17" s="456"/>
      <c r="V17" s="474"/>
      <c r="W17" s="456"/>
      <c r="X17" s="456"/>
      <c r="Y17" s="456"/>
      <c r="Z17" s="456"/>
      <c r="AA17" s="456"/>
      <c r="AB17" s="456"/>
      <c r="AC17" s="456"/>
      <c r="AD17" s="456"/>
      <c r="AE17" s="456"/>
    </row>
    <row r="18" spans="1:31" s="422" customFormat="1" ht="14.25" customHeight="1">
      <c r="A18" s="736">
        <v>5</v>
      </c>
      <c r="B18" s="706" t="s">
        <v>424</v>
      </c>
      <c r="C18" s="707">
        <f t="shared" si="4"/>
        <v>4</v>
      </c>
      <c r="D18" s="708" t="s">
        <v>44</v>
      </c>
      <c r="E18" s="708" t="s">
        <v>44</v>
      </c>
      <c r="F18" s="708" t="s">
        <v>483</v>
      </c>
      <c r="G18" s="708"/>
      <c r="H18" s="707">
        <f t="shared" si="5"/>
        <v>4</v>
      </c>
      <c r="I18" s="707">
        <f t="shared" si="7"/>
        <v>3</v>
      </c>
      <c r="J18" s="708" t="s">
        <v>44</v>
      </c>
      <c r="K18" s="708"/>
      <c r="L18" s="708"/>
      <c r="M18" s="708"/>
      <c r="N18" s="708" t="s">
        <v>43</v>
      </c>
      <c r="O18" s="708"/>
      <c r="P18" s="709"/>
      <c r="Q18" s="710" t="s">
        <v>43</v>
      </c>
      <c r="R18" s="711">
        <f>L18+M18+N18+O18+P18+Q18</f>
        <v>2</v>
      </c>
      <c r="S18" s="716">
        <f>((J18+K18)/I18)*100%</f>
        <v>0.6666666666666666</v>
      </c>
      <c r="T18" s="473">
        <f t="shared" si="6"/>
        <v>0</v>
      </c>
      <c r="U18" s="456"/>
      <c r="V18" s="474"/>
      <c r="W18" s="456"/>
      <c r="X18" s="456"/>
      <c r="Y18" s="456"/>
      <c r="Z18" s="456"/>
      <c r="AA18" s="456"/>
      <c r="AB18" s="456"/>
      <c r="AC18" s="456"/>
      <c r="AD18" s="456"/>
      <c r="AE18" s="456"/>
    </row>
    <row r="19" spans="1:31" s="422" customFormat="1" ht="14.25" customHeight="1">
      <c r="A19" s="736">
        <v>6</v>
      </c>
      <c r="B19" s="706" t="s">
        <v>430</v>
      </c>
      <c r="C19" s="707">
        <f t="shared" si="4"/>
        <v>56</v>
      </c>
      <c r="D19" s="708" t="s">
        <v>567</v>
      </c>
      <c r="E19" s="708" t="s">
        <v>568</v>
      </c>
      <c r="F19" s="708"/>
      <c r="G19" s="708"/>
      <c r="H19" s="707">
        <f t="shared" si="5"/>
        <v>56</v>
      </c>
      <c r="I19" s="707">
        <f t="shared" si="7"/>
        <v>39</v>
      </c>
      <c r="J19" s="708" t="s">
        <v>574</v>
      </c>
      <c r="K19" s="733" t="s">
        <v>44</v>
      </c>
      <c r="L19" s="708" t="s">
        <v>44</v>
      </c>
      <c r="M19" s="708"/>
      <c r="N19" s="708"/>
      <c r="O19" s="708"/>
      <c r="P19" s="709"/>
      <c r="Q19" s="710" t="s">
        <v>236</v>
      </c>
      <c r="R19" s="711">
        <f>L19+M19+Q19</f>
        <v>19</v>
      </c>
      <c r="S19" s="716">
        <f>((J19+K19)/I19*100%)</f>
        <v>0.9487179487179487</v>
      </c>
      <c r="T19" s="473">
        <f t="shared" si="6"/>
        <v>0</v>
      </c>
      <c r="U19" s="456"/>
      <c r="V19" s="474"/>
      <c r="W19" s="456"/>
      <c r="X19" s="456"/>
      <c r="Y19" s="456"/>
      <c r="Z19" s="456"/>
      <c r="AA19" s="456"/>
      <c r="AB19" s="456"/>
      <c r="AC19" s="456"/>
      <c r="AD19" s="456"/>
      <c r="AE19" s="456"/>
    </row>
    <row r="20" spans="1:31" s="422" customFormat="1" ht="14.25" customHeight="1">
      <c r="A20" s="736">
        <v>7</v>
      </c>
      <c r="B20" s="706" t="s">
        <v>557</v>
      </c>
      <c r="C20" s="707">
        <f t="shared" si="4"/>
        <v>29</v>
      </c>
      <c r="D20" s="708" t="s">
        <v>235</v>
      </c>
      <c r="E20" s="708" t="s">
        <v>82</v>
      </c>
      <c r="F20" s="708"/>
      <c r="G20" s="708"/>
      <c r="H20" s="707">
        <f>I20+Q20</f>
        <v>29</v>
      </c>
      <c r="I20" s="707">
        <f t="shared" si="7"/>
        <v>19</v>
      </c>
      <c r="J20" s="708" t="s">
        <v>79</v>
      </c>
      <c r="K20" s="708"/>
      <c r="L20" s="708" t="s">
        <v>59</v>
      </c>
      <c r="M20" s="708"/>
      <c r="N20" s="708"/>
      <c r="O20" s="708"/>
      <c r="P20" s="709"/>
      <c r="Q20" s="710" t="s">
        <v>79</v>
      </c>
      <c r="R20" s="711">
        <f>L20+M20+Q20</f>
        <v>19</v>
      </c>
      <c r="S20" s="716">
        <f t="shared" si="3"/>
        <v>0.5263157894736842</v>
      </c>
      <c r="T20" s="473">
        <f t="shared" si="6"/>
        <v>0</v>
      </c>
      <c r="U20" s="456"/>
      <c r="V20" s="474"/>
      <c r="W20" s="456"/>
      <c r="X20" s="456"/>
      <c r="Y20" s="456"/>
      <c r="Z20" s="456"/>
      <c r="AA20" s="456"/>
      <c r="AB20" s="456"/>
      <c r="AC20" s="456"/>
      <c r="AD20" s="456"/>
      <c r="AE20" s="456"/>
    </row>
    <row r="21" spans="1:31" s="422" customFormat="1" ht="14.25" customHeight="1">
      <c r="A21" s="736">
        <v>8</v>
      </c>
      <c r="B21" s="706" t="s">
        <v>566</v>
      </c>
      <c r="C21" s="707">
        <f t="shared" si="4"/>
        <v>17</v>
      </c>
      <c r="D21" s="708"/>
      <c r="E21" s="708" t="s">
        <v>236</v>
      </c>
      <c r="F21" s="708"/>
      <c r="G21" s="708"/>
      <c r="H21" s="707">
        <f>I21+Q21</f>
        <v>17</v>
      </c>
      <c r="I21" s="707">
        <f t="shared" si="7"/>
        <v>17</v>
      </c>
      <c r="J21" s="708" t="s">
        <v>79</v>
      </c>
      <c r="K21" s="708"/>
      <c r="L21" s="708" t="s">
        <v>57</v>
      </c>
      <c r="M21" s="708"/>
      <c r="N21" s="708"/>
      <c r="O21" s="708"/>
      <c r="P21" s="709"/>
      <c r="Q21" s="710"/>
      <c r="R21" s="711">
        <f>L21+M21+Q21</f>
        <v>7</v>
      </c>
      <c r="S21" s="716">
        <f t="shared" si="3"/>
        <v>0.5882352941176471</v>
      </c>
      <c r="T21" s="473">
        <f t="shared" si="6"/>
        <v>0</v>
      </c>
      <c r="U21" s="456"/>
      <c r="V21" s="474"/>
      <c r="W21" s="456"/>
      <c r="X21" s="456"/>
      <c r="Y21" s="456"/>
      <c r="Z21" s="456"/>
      <c r="AA21" s="456"/>
      <c r="AB21" s="456"/>
      <c r="AC21" s="456"/>
      <c r="AD21" s="456"/>
      <c r="AE21" s="456"/>
    </row>
    <row r="22" spans="1:31" s="422" customFormat="1" ht="17.25" customHeight="1">
      <c r="A22" s="736">
        <v>9</v>
      </c>
      <c r="B22" s="706" t="s">
        <v>556</v>
      </c>
      <c r="C22" s="707">
        <f t="shared" si="4"/>
        <v>1</v>
      </c>
      <c r="D22" s="708" t="s">
        <v>43</v>
      </c>
      <c r="E22" s="708"/>
      <c r="F22" s="708"/>
      <c r="G22" s="708"/>
      <c r="H22" s="707">
        <f>I22+Q22</f>
        <v>1</v>
      </c>
      <c r="I22" s="707">
        <f t="shared" si="7"/>
        <v>0</v>
      </c>
      <c r="J22" s="708"/>
      <c r="K22" s="708"/>
      <c r="L22" s="708"/>
      <c r="M22" s="708"/>
      <c r="N22" s="708"/>
      <c r="O22" s="708"/>
      <c r="P22" s="709"/>
      <c r="Q22" s="710" t="s">
        <v>43</v>
      </c>
      <c r="R22" s="711">
        <f>L22+M22+Q22</f>
        <v>1</v>
      </c>
      <c r="S22" s="716" t="e">
        <f t="shared" si="3"/>
        <v>#DIV/0!</v>
      </c>
      <c r="T22" s="473">
        <f t="shared" si="6"/>
        <v>0</v>
      </c>
      <c r="U22" s="456"/>
      <c r="V22" s="474"/>
      <c r="W22" s="456"/>
      <c r="X22" s="456"/>
      <c r="Y22" s="456"/>
      <c r="Z22" s="456"/>
      <c r="AA22" s="456"/>
      <c r="AB22" s="456"/>
      <c r="AC22" s="456"/>
      <c r="AD22" s="456"/>
      <c r="AE22" s="456"/>
    </row>
    <row r="23" spans="1:31" s="422" customFormat="1" ht="18" customHeight="1">
      <c r="A23" s="693" t="s">
        <v>1</v>
      </c>
      <c r="B23" s="667" t="s">
        <v>17</v>
      </c>
      <c r="C23" s="762">
        <f aca="true" t="shared" si="8" ref="C23:R23">C24+C35+C41+C46+C50+C54+C60+C65+C69</f>
        <v>5886</v>
      </c>
      <c r="D23" s="762">
        <f t="shared" si="8"/>
        <v>2618</v>
      </c>
      <c r="E23" s="762">
        <f t="shared" si="8"/>
        <v>3268</v>
      </c>
      <c r="F23" s="762">
        <f t="shared" si="8"/>
        <v>39</v>
      </c>
      <c r="G23" s="762">
        <f t="shared" si="8"/>
        <v>0</v>
      </c>
      <c r="H23" s="762">
        <f t="shared" si="8"/>
        <v>5847</v>
      </c>
      <c r="I23" s="762">
        <f t="shared" si="8"/>
        <v>4438</v>
      </c>
      <c r="J23" s="762">
        <f t="shared" si="8"/>
        <v>2383</v>
      </c>
      <c r="K23" s="762">
        <f t="shared" si="8"/>
        <v>82</v>
      </c>
      <c r="L23" s="762">
        <f t="shared" si="8"/>
        <v>1918</v>
      </c>
      <c r="M23" s="762">
        <f t="shared" si="8"/>
        <v>49</v>
      </c>
      <c r="N23" s="762">
        <f t="shared" si="8"/>
        <v>0</v>
      </c>
      <c r="O23" s="762">
        <f t="shared" si="8"/>
        <v>0</v>
      </c>
      <c r="P23" s="762">
        <f t="shared" si="8"/>
        <v>6</v>
      </c>
      <c r="Q23" s="762">
        <f t="shared" si="8"/>
        <v>1409</v>
      </c>
      <c r="R23" s="762">
        <f t="shared" si="8"/>
        <v>3382</v>
      </c>
      <c r="S23" s="763">
        <f t="shared" si="3"/>
        <v>0.5554303740423614</v>
      </c>
      <c r="T23" s="473">
        <f t="shared" si="6"/>
        <v>0</v>
      </c>
      <c r="U23" s="456"/>
      <c r="V23" s="474">
        <f>C23-F23</f>
        <v>5847</v>
      </c>
      <c r="W23" s="456"/>
      <c r="X23" s="456"/>
      <c r="Y23" s="456"/>
      <c r="Z23" s="456"/>
      <c r="AA23" s="456"/>
      <c r="AB23" s="456"/>
      <c r="AC23" s="456"/>
      <c r="AD23" s="456"/>
      <c r="AE23" s="456"/>
    </row>
    <row r="24" spans="1:31" s="21" customFormat="1" ht="14.25" customHeight="1">
      <c r="A24" s="742">
        <v>1</v>
      </c>
      <c r="B24" s="742" t="s">
        <v>431</v>
      </c>
      <c r="C24" s="702">
        <f aca="true" t="shared" si="9" ref="C24:Q24">C25+C26+C27+C28+C29+C30+C31+C32+C33+C34</f>
        <v>1845</v>
      </c>
      <c r="D24" s="702">
        <f>D25+D26+D27+D28+D29+D30+D31+D32+D33+D34</f>
        <v>1080</v>
      </c>
      <c r="E24" s="702">
        <f t="shared" si="9"/>
        <v>765</v>
      </c>
      <c r="F24" s="702">
        <f t="shared" si="9"/>
        <v>7</v>
      </c>
      <c r="G24" s="702">
        <f t="shared" si="9"/>
        <v>0</v>
      </c>
      <c r="H24" s="702">
        <f t="shared" si="9"/>
        <v>1838</v>
      </c>
      <c r="I24" s="702">
        <f t="shared" si="9"/>
        <v>1158</v>
      </c>
      <c r="J24" s="702">
        <f t="shared" si="9"/>
        <v>496</v>
      </c>
      <c r="K24" s="702">
        <f t="shared" si="9"/>
        <v>19</v>
      </c>
      <c r="L24" s="702">
        <f t="shared" si="9"/>
        <v>610</v>
      </c>
      <c r="M24" s="702">
        <f t="shared" si="9"/>
        <v>33</v>
      </c>
      <c r="N24" s="702">
        <f t="shared" si="9"/>
        <v>0</v>
      </c>
      <c r="O24" s="702">
        <f t="shared" si="9"/>
        <v>0</v>
      </c>
      <c r="P24" s="702">
        <f t="shared" si="9"/>
        <v>0</v>
      </c>
      <c r="Q24" s="702">
        <f t="shared" si="9"/>
        <v>680</v>
      </c>
      <c r="R24" s="702">
        <f>R25+R26+R27+R28+R29+R30+R31+R32+R33+R34</f>
        <v>1323</v>
      </c>
      <c r="S24" s="714">
        <f t="shared" si="3"/>
        <v>0.44473229706390327</v>
      </c>
      <c r="T24" s="703">
        <f t="shared" si="6"/>
        <v>0</v>
      </c>
      <c r="U24" s="704" t="s">
        <v>494</v>
      </c>
      <c r="V24" s="474">
        <f>C24-F24</f>
        <v>1838</v>
      </c>
      <c r="W24" s="704"/>
      <c r="X24" s="704"/>
      <c r="Y24" s="704"/>
      <c r="Z24" s="704"/>
      <c r="AA24" s="704"/>
      <c r="AB24" s="704"/>
      <c r="AC24" s="704"/>
      <c r="AD24" s="704"/>
      <c r="AE24" s="704"/>
    </row>
    <row r="25" spans="1:31" s="422" customFormat="1" ht="14.25" customHeight="1">
      <c r="A25" s="705">
        <v>1</v>
      </c>
      <c r="B25" s="764" t="s">
        <v>432</v>
      </c>
      <c r="C25" s="707">
        <f>D25+E25</f>
        <v>142</v>
      </c>
      <c r="D25" s="708">
        <v>87</v>
      </c>
      <c r="E25" s="708">
        <v>55</v>
      </c>
      <c r="F25" s="708"/>
      <c r="G25" s="708"/>
      <c r="H25" s="707">
        <f>I25+Q25</f>
        <v>142</v>
      </c>
      <c r="I25" s="707">
        <f aca="true" t="shared" si="10" ref="I25:I44">J25+K25+L25+M25+N25+O25+P25</f>
        <v>106</v>
      </c>
      <c r="J25" s="708">
        <v>40</v>
      </c>
      <c r="K25" s="708">
        <v>1</v>
      </c>
      <c r="L25" s="708">
        <v>64</v>
      </c>
      <c r="M25" s="708">
        <v>1</v>
      </c>
      <c r="N25" s="708">
        <v>0</v>
      </c>
      <c r="O25" s="708">
        <v>0</v>
      </c>
      <c r="P25" s="709">
        <v>0</v>
      </c>
      <c r="Q25" s="710">
        <v>36</v>
      </c>
      <c r="R25" s="711">
        <f>+L25+M25+N25+O25+P25+Q25</f>
        <v>101</v>
      </c>
      <c r="S25" s="716">
        <f t="shared" si="3"/>
        <v>0.3867924528301887</v>
      </c>
      <c r="T25" s="473">
        <f t="shared" si="6"/>
        <v>0</v>
      </c>
      <c r="U25" s="456"/>
      <c r="V25" s="474"/>
      <c r="W25" s="456"/>
      <c r="X25" s="456"/>
      <c r="Y25" s="456"/>
      <c r="Z25" s="456"/>
      <c r="AA25" s="456"/>
      <c r="AB25" s="456"/>
      <c r="AC25" s="456"/>
      <c r="AD25" s="456"/>
      <c r="AE25" s="456"/>
    </row>
    <row r="26" spans="1:31" s="422" customFormat="1" ht="14.25" customHeight="1">
      <c r="A26" s="705">
        <v>2</v>
      </c>
      <c r="B26" s="764" t="s">
        <v>433</v>
      </c>
      <c r="C26" s="707">
        <f aca="true" t="shared" si="11" ref="C26:C34">D26+E26</f>
        <v>231</v>
      </c>
      <c r="D26" s="708">
        <v>121</v>
      </c>
      <c r="E26" s="708">
        <v>110</v>
      </c>
      <c r="F26" s="708">
        <v>1</v>
      </c>
      <c r="G26" s="708"/>
      <c r="H26" s="707">
        <f aca="true" t="shared" si="12" ref="H26:H44">I26+Q26</f>
        <v>230</v>
      </c>
      <c r="I26" s="707">
        <f t="shared" si="10"/>
        <v>142</v>
      </c>
      <c r="J26" s="708">
        <v>82</v>
      </c>
      <c r="K26" s="708">
        <v>3</v>
      </c>
      <c r="L26" s="733">
        <v>56</v>
      </c>
      <c r="M26" s="708">
        <v>1</v>
      </c>
      <c r="N26" s="708">
        <v>0</v>
      </c>
      <c r="O26" s="708"/>
      <c r="P26" s="709"/>
      <c r="Q26" s="710">
        <v>88</v>
      </c>
      <c r="R26" s="711">
        <f aca="true" t="shared" si="13" ref="R26:R34">+L26+M26+N26+O26+P26+Q26</f>
        <v>145</v>
      </c>
      <c r="S26" s="716">
        <f t="shared" si="3"/>
        <v>0.5985915492957746</v>
      </c>
      <c r="T26" s="473">
        <f t="shared" si="6"/>
        <v>0</v>
      </c>
      <c r="U26" s="456"/>
      <c r="V26" s="474"/>
      <c r="W26" s="456"/>
      <c r="X26" s="456"/>
      <c r="Y26" s="456"/>
      <c r="Z26" s="456"/>
      <c r="AA26" s="456"/>
      <c r="AB26" s="456"/>
      <c r="AC26" s="456"/>
      <c r="AD26" s="456"/>
      <c r="AE26" s="456"/>
    </row>
    <row r="27" spans="1:31" s="422" customFormat="1" ht="14.25" customHeight="1">
      <c r="A27" s="705">
        <v>3</v>
      </c>
      <c r="B27" s="764" t="s">
        <v>434</v>
      </c>
      <c r="C27" s="707">
        <f t="shared" si="11"/>
        <v>179</v>
      </c>
      <c r="D27" s="708">
        <v>105</v>
      </c>
      <c r="E27" s="708">
        <v>74</v>
      </c>
      <c r="F27" s="708"/>
      <c r="G27" s="708"/>
      <c r="H27" s="707">
        <f t="shared" si="12"/>
        <v>179</v>
      </c>
      <c r="I27" s="707">
        <f t="shared" si="10"/>
        <v>106</v>
      </c>
      <c r="J27" s="708">
        <v>52</v>
      </c>
      <c r="K27" s="708"/>
      <c r="L27" s="708">
        <v>51</v>
      </c>
      <c r="M27" s="708">
        <v>3</v>
      </c>
      <c r="N27" s="708">
        <v>0</v>
      </c>
      <c r="O27" s="708">
        <v>0</v>
      </c>
      <c r="P27" s="709">
        <v>0</v>
      </c>
      <c r="Q27" s="710">
        <v>73</v>
      </c>
      <c r="R27" s="711">
        <f t="shared" si="13"/>
        <v>127</v>
      </c>
      <c r="S27" s="716">
        <f t="shared" si="3"/>
        <v>0.49056603773584906</v>
      </c>
      <c r="T27" s="473">
        <f t="shared" si="6"/>
        <v>0</v>
      </c>
      <c r="U27" s="456"/>
      <c r="V27" s="474"/>
      <c r="W27" s="456"/>
      <c r="X27" s="456"/>
      <c r="Y27" s="456"/>
      <c r="Z27" s="456"/>
      <c r="AA27" s="456"/>
      <c r="AB27" s="456"/>
      <c r="AC27" s="456"/>
      <c r="AD27" s="456"/>
      <c r="AE27" s="456"/>
    </row>
    <row r="28" spans="1:31" s="422" customFormat="1" ht="14.25" customHeight="1">
      <c r="A28" s="705">
        <v>4</v>
      </c>
      <c r="B28" s="764" t="s">
        <v>435</v>
      </c>
      <c r="C28" s="707">
        <f t="shared" si="11"/>
        <v>188</v>
      </c>
      <c r="D28" s="708">
        <v>115</v>
      </c>
      <c r="E28" s="708">
        <v>73</v>
      </c>
      <c r="F28" s="708"/>
      <c r="G28" s="708"/>
      <c r="H28" s="707">
        <f t="shared" si="12"/>
        <v>188</v>
      </c>
      <c r="I28" s="707">
        <f t="shared" si="10"/>
        <v>126</v>
      </c>
      <c r="J28" s="708">
        <v>38</v>
      </c>
      <c r="K28" s="708">
        <v>2</v>
      </c>
      <c r="L28" s="708">
        <v>86</v>
      </c>
      <c r="M28" s="708">
        <v>0</v>
      </c>
      <c r="N28" s="708">
        <v>0</v>
      </c>
      <c r="O28" s="708">
        <v>0</v>
      </c>
      <c r="P28" s="709"/>
      <c r="Q28" s="710">
        <v>62</v>
      </c>
      <c r="R28" s="711">
        <f t="shared" si="13"/>
        <v>148</v>
      </c>
      <c r="S28" s="716">
        <f t="shared" si="3"/>
        <v>0.31746031746031744</v>
      </c>
      <c r="T28" s="473">
        <f t="shared" si="6"/>
        <v>0</v>
      </c>
      <c r="U28" s="456"/>
      <c r="V28" s="474"/>
      <c r="W28" s="456"/>
      <c r="X28" s="456"/>
      <c r="Y28" s="456"/>
      <c r="Z28" s="456"/>
      <c r="AA28" s="456"/>
      <c r="AB28" s="456"/>
      <c r="AC28" s="456"/>
      <c r="AD28" s="456"/>
      <c r="AE28" s="456"/>
    </row>
    <row r="29" spans="1:31" s="422" customFormat="1" ht="14.25" customHeight="1">
      <c r="A29" s="705">
        <v>5</v>
      </c>
      <c r="B29" s="764" t="s">
        <v>436</v>
      </c>
      <c r="C29" s="707">
        <f t="shared" si="11"/>
        <v>252</v>
      </c>
      <c r="D29" s="708">
        <v>151</v>
      </c>
      <c r="E29" s="708">
        <v>101</v>
      </c>
      <c r="F29" s="708">
        <v>1</v>
      </c>
      <c r="G29" s="708"/>
      <c r="H29" s="707">
        <f t="shared" si="12"/>
        <v>251</v>
      </c>
      <c r="I29" s="707">
        <f t="shared" si="10"/>
        <v>149</v>
      </c>
      <c r="J29" s="708">
        <v>61</v>
      </c>
      <c r="K29" s="708">
        <v>2</v>
      </c>
      <c r="L29" s="708">
        <v>86</v>
      </c>
      <c r="M29" s="708">
        <v>0</v>
      </c>
      <c r="N29" s="708"/>
      <c r="O29" s="708"/>
      <c r="P29" s="709"/>
      <c r="Q29" s="710">
        <v>102</v>
      </c>
      <c r="R29" s="711">
        <f t="shared" si="13"/>
        <v>188</v>
      </c>
      <c r="S29" s="716">
        <f t="shared" si="3"/>
        <v>0.4228187919463087</v>
      </c>
      <c r="T29" s="473">
        <f t="shared" si="6"/>
        <v>0</v>
      </c>
      <c r="U29" s="456"/>
      <c r="V29" s="474"/>
      <c r="W29" s="456"/>
      <c r="X29" s="456"/>
      <c r="Y29" s="456"/>
      <c r="Z29" s="456"/>
      <c r="AA29" s="456"/>
      <c r="AB29" s="456"/>
      <c r="AC29" s="456"/>
      <c r="AD29" s="456"/>
      <c r="AE29" s="456"/>
    </row>
    <row r="30" spans="1:31" s="422" customFormat="1" ht="14.25" customHeight="1">
      <c r="A30" s="705">
        <v>6</v>
      </c>
      <c r="B30" s="764" t="s">
        <v>460</v>
      </c>
      <c r="C30" s="707">
        <f t="shared" si="11"/>
        <v>193</v>
      </c>
      <c r="D30" s="708">
        <v>127</v>
      </c>
      <c r="E30" s="708">
        <v>66</v>
      </c>
      <c r="F30" s="708">
        <v>2</v>
      </c>
      <c r="G30" s="708"/>
      <c r="H30" s="707">
        <f t="shared" si="12"/>
        <v>191</v>
      </c>
      <c r="I30" s="707">
        <f t="shared" si="10"/>
        <v>111</v>
      </c>
      <c r="J30" s="708">
        <v>42</v>
      </c>
      <c r="K30" s="708">
        <v>7</v>
      </c>
      <c r="L30" s="708">
        <v>50</v>
      </c>
      <c r="M30" s="708">
        <v>12</v>
      </c>
      <c r="N30" s="708"/>
      <c r="O30" s="708"/>
      <c r="P30" s="709">
        <v>0</v>
      </c>
      <c r="Q30" s="710">
        <v>80</v>
      </c>
      <c r="R30" s="711">
        <f t="shared" si="13"/>
        <v>142</v>
      </c>
      <c r="S30" s="716">
        <f t="shared" si="3"/>
        <v>0.44144144144144143</v>
      </c>
      <c r="T30" s="473">
        <f t="shared" si="6"/>
        <v>0</v>
      </c>
      <c r="U30" s="456"/>
      <c r="V30" s="474"/>
      <c r="W30" s="456"/>
      <c r="X30" s="456"/>
      <c r="Y30" s="456"/>
      <c r="Z30" s="456"/>
      <c r="AA30" s="456"/>
      <c r="AB30" s="456"/>
      <c r="AC30" s="456"/>
      <c r="AD30" s="456"/>
      <c r="AE30" s="456"/>
    </row>
    <row r="31" spans="1:31" s="422" customFormat="1" ht="14.25" customHeight="1">
      <c r="A31" s="705">
        <v>7</v>
      </c>
      <c r="B31" s="706" t="s">
        <v>437</v>
      </c>
      <c r="C31" s="707">
        <f t="shared" si="11"/>
        <v>225</v>
      </c>
      <c r="D31" s="708">
        <v>128</v>
      </c>
      <c r="E31" s="708">
        <v>97</v>
      </c>
      <c r="F31" s="708"/>
      <c r="G31" s="708"/>
      <c r="H31" s="707">
        <f t="shared" si="12"/>
        <v>225</v>
      </c>
      <c r="I31" s="707">
        <f t="shared" si="10"/>
        <v>151</v>
      </c>
      <c r="J31" s="708">
        <v>55</v>
      </c>
      <c r="K31" s="708">
        <v>2</v>
      </c>
      <c r="L31" s="708">
        <v>88</v>
      </c>
      <c r="M31" s="708">
        <v>6</v>
      </c>
      <c r="N31" s="708">
        <v>0</v>
      </c>
      <c r="O31" s="708">
        <v>0</v>
      </c>
      <c r="P31" s="709">
        <v>0</v>
      </c>
      <c r="Q31" s="710">
        <v>74</v>
      </c>
      <c r="R31" s="711">
        <f t="shared" si="13"/>
        <v>168</v>
      </c>
      <c r="S31" s="716">
        <f t="shared" si="3"/>
        <v>0.37748344370860926</v>
      </c>
      <c r="T31" s="473">
        <f t="shared" si="6"/>
        <v>0</v>
      </c>
      <c r="U31" s="456"/>
      <c r="V31" s="474"/>
      <c r="W31" s="456"/>
      <c r="X31" s="456"/>
      <c r="Y31" s="456"/>
      <c r="Z31" s="456"/>
      <c r="AA31" s="456"/>
      <c r="AB31" s="456"/>
      <c r="AC31" s="456"/>
      <c r="AD31" s="456"/>
      <c r="AE31" s="456"/>
    </row>
    <row r="32" spans="1:31" s="422" customFormat="1" ht="16.5" customHeight="1">
      <c r="A32" s="705">
        <v>8</v>
      </c>
      <c r="B32" s="706" t="s">
        <v>438</v>
      </c>
      <c r="C32" s="707">
        <f t="shared" si="11"/>
        <v>194</v>
      </c>
      <c r="D32" s="708">
        <v>109</v>
      </c>
      <c r="E32" s="708">
        <v>85</v>
      </c>
      <c r="F32" s="708"/>
      <c r="G32" s="708"/>
      <c r="H32" s="707">
        <f t="shared" si="12"/>
        <v>194</v>
      </c>
      <c r="I32" s="707">
        <f t="shared" si="10"/>
        <v>128</v>
      </c>
      <c r="J32" s="708">
        <v>62</v>
      </c>
      <c r="K32" s="708">
        <v>2</v>
      </c>
      <c r="L32" s="708">
        <v>64</v>
      </c>
      <c r="M32" s="708"/>
      <c r="N32" s="708">
        <v>0</v>
      </c>
      <c r="O32" s="708">
        <v>0</v>
      </c>
      <c r="P32" s="709">
        <v>0</v>
      </c>
      <c r="Q32" s="710">
        <v>66</v>
      </c>
      <c r="R32" s="711">
        <f t="shared" si="13"/>
        <v>130</v>
      </c>
      <c r="S32" s="716">
        <f t="shared" si="3"/>
        <v>0.5</v>
      </c>
      <c r="T32" s="473">
        <f t="shared" si="6"/>
        <v>0</v>
      </c>
      <c r="U32" s="456"/>
      <c r="V32" s="474"/>
      <c r="W32" s="456"/>
      <c r="X32" s="456"/>
      <c r="Y32" s="456"/>
      <c r="Z32" s="456"/>
      <c r="AA32" s="456"/>
      <c r="AB32" s="456"/>
      <c r="AC32" s="456"/>
      <c r="AD32" s="456"/>
      <c r="AE32" s="456"/>
    </row>
    <row r="33" spans="1:31" s="422" customFormat="1" ht="15.75" customHeight="1">
      <c r="A33" s="705">
        <v>9</v>
      </c>
      <c r="B33" s="706" t="s">
        <v>554</v>
      </c>
      <c r="C33" s="707">
        <f t="shared" si="11"/>
        <v>241</v>
      </c>
      <c r="D33" s="708">
        <v>137</v>
      </c>
      <c r="E33" s="708">
        <v>104</v>
      </c>
      <c r="F33" s="708">
        <v>3</v>
      </c>
      <c r="G33" s="708"/>
      <c r="H33" s="707">
        <f t="shared" si="12"/>
        <v>238</v>
      </c>
      <c r="I33" s="707">
        <f t="shared" si="10"/>
        <v>139</v>
      </c>
      <c r="J33" s="708">
        <v>64</v>
      </c>
      <c r="K33" s="708"/>
      <c r="L33" s="708">
        <v>65</v>
      </c>
      <c r="M33" s="708">
        <v>10</v>
      </c>
      <c r="N33" s="708"/>
      <c r="O33" s="708"/>
      <c r="P33" s="709"/>
      <c r="Q33" s="710">
        <v>99</v>
      </c>
      <c r="R33" s="711">
        <f t="shared" si="13"/>
        <v>174</v>
      </c>
      <c r="S33" s="716">
        <f t="shared" si="3"/>
        <v>0.460431654676259</v>
      </c>
      <c r="T33" s="473"/>
      <c r="U33" s="456"/>
      <c r="V33" s="474">
        <f>C33-F33</f>
        <v>238</v>
      </c>
      <c r="W33" s="456"/>
      <c r="X33" s="456"/>
      <c r="Y33" s="456"/>
      <c r="Z33" s="456"/>
      <c r="AA33" s="456"/>
      <c r="AB33" s="456"/>
      <c r="AC33" s="456"/>
      <c r="AD33" s="456"/>
      <c r="AE33" s="456"/>
    </row>
    <row r="34" spans="1:31" s="480" customFormat="1" ht="9" customHeight="1" hidden="1">
      <c r="A34" s="476"/>
      <c r="B34" s="673"/>
      <c r="C34" s="615">
        <f t="shared" si="11"/>
        <v>0</v>
      </c>
      <c r="D34" s="612"/>
      <c r="E34" s="612"/>
      <c r="F34" s="612"/>
      <c r="G34" s="612"/>
      <c r="H34" s="615">
        <f t="shared" si="12"/>
        <v>0</v>
      </c>
      <c r="I34" s="615">
        <f t="shared" si="10"/>
        <v>0</v>
      </c>
      <c r="J34" s="612"/>
      <c r="K34" s="612"/>
      <c r="L34" s="612"/>
      <c r="M34" s="612"/>
      <c r="N34" s="612"/>
      <c r="O34" s="612"/>
      <c r="P34" s="613"/>
      <c r="Q34" s="614"/>
      <c r="R34" s="616">
        <f t="shared" si="13"/>
        <v>0</v>
      </c>
      <c r="S34" s="715" t="e">
        <f t="shared" si="3"/>
        <v>#DIV/0!</v>
      </c>
      <c r="T34" s="478"/>
      <c r="U34" s="479"/>
      <c r="V34" s="688">
        <f>C34-F34</f>
        <v>0</v>
      </c>
      <c r="W34" s="479"/>
      <c r="X34" s="479"/>
      <c r="Y34" s="479"/>
      <c r="Z34" s="479"/>
      <c r="AA34" s="479"/>
      <c r="AB34" s="479"/>
      <c r="AC34" s="479"/>
      <c r="AD34" s="479"/>
      <c r="AE34" s="479"/>
    </row>
    <row r="35" spans="1:31" s="750" customFormat="1" ht="14.25" customHeight="1">
      <c r="A35" s="701">
        <v>2</v>
      </c>
      <c r="B35" s="742" t="s">
        <v>440</v>
      </c>
      <c r="C35" s="702">
        <f>C36+C37+C38+C39+C40</f>
        <v>738</v>
      </c>
      <c r="D35" s="702">
        <f aca="true" t="shared" si="14" ref="D35:Q35">D36+D37+D38+D39+D40</f>
        <v>255</v>
      </c>
      <c r="E35" s="702">
        <f t="shared" si="14"/>
        <v>483</v>
      </c>
      <c r="F35" s="702">
        <f t="shared" si="14"/>
        <v>6</v>
      </c>
      <c r="G35" s="702">
        <f t="shared" si="14"/>
        <v>0</v>
      </c>
      <c r="H35" s="702">
        <f t="shared" si="14"/>
        <v>732</v>
      </c>
      <c r="I35" s="702">
        <f t="shared" si="14"/>
        <v>605</v>
      </c>
      <c r="J35" s="702">
        <f t="shared" si="14"/>
        <v>347</v>
      </c>
      <c r="K35" s="702">
        <f t="shared" si="14"/>
        <v>29</v>
      </c>
      <c r="L35" s="702">
        <f t="shared" si="14"/>
        <v>220</v>
      </c>
      <c r="M35" s="702">
        <f t="shared" si="14"/>
        <v>9</v>
      </c>
      <c r="N35" s="702">
        <f t="shared" si="14"/>
        <v>0</v>
      </c>
      <c r="O35" s="702">
        <f t="shared" si="14"/>
        <v>0</v>
      </c>
      <c r="P35" s="702">
        <f t="shared" si="14"/>
        <v>0</v>
      </c>
      <c r="Q35" s="702">
        <f t="shared" si="14"/>
        <v>127</v>
      </c>
      <c r="R35" s="702">
        <f>R36+R37+N37+R38+R39+R40</f>
        <v>356</v>
      </c>
      <c r="S35" s="714">
        <f t="shared" si="3"/>
        <v>0.6214876033057851</v>
      </c>
      <c r="T35" s="748">
        <f t="shared" si="6"/>
        <v>0</v>
      </c>
      <c r="U35" s="749" t="s">
        <v>494</v>
      </c>
      <c r="V35" s="474">
        <f>C35-F35</f>
        <v>732</v>
      </c>
      <c r="W35" s="749"/>
      <c r="X35" s="749"/>
      <c r="Y35" s="749"/>
      <c r="Z35" s="749"/>
      <c r="AA35" s="749"/>
      <c r="AB35" s="749"/>
      <c r="AC35" s="749"/>
      <c r="AD35" s="749"/>
      <c r="AE35" s="749"/>
    </row>
    <row r="36" spans="1:31" s="422" customFormat="1" ht="15" customHeight="1">
      <c r="A36" s="705">
        <v>1</v>
      </c>
      <c r="B36" s="751" t="s">
        <v>441</v>
      </c>
      <c r="C36" s="707">
        <f>D36+E36</f>
        <v>82</v>
      </c>
      <c r="D36" s="733">
        <v>18</v>
      </c>
      <c r="E36" s="733">
        <v>64</v>
      </c>
      <c r="F36" s="733">
        <v>1</v>
      </c>
      <c r="G36" s="733">
        <v>0</v>
      </c>
      <c r="H36" s="707">
        <f t="shared" si="12"/>
        <v>81</v>
      </c>
      <c r="I36" s="707">
        <f t="shared" si="10"/>
        <v>67</v>
      </c>
      <c r="J36" s="733">
        <v>51</v>
      </c>
      <c r="K36" s="733">
        <v>2</v>
      </c>
      <c r="L36" s="733">
        <v>14</v>
      </c>
      <c r="M36" s="733">
        <v>0</v>
      </c>
      <c r="N36" s="733">
        <v>0</v>
      </c>
      <c r="O36" s="733">
        <v>0</v>
      </c>
      <c r="P36" s="709">
        <v>0</v>
      </c>
      <c r="Q36" s="752">
        <v>14</v>
      </c>
      <c r="R36" s="711">
        <f>L36+M36+N36+O36+P36+Q36</f>
        <v>28</v>
      </c>
      <c r="S36" s="716">
        <f t="shared" si="3"/>
        <v>0.7910447761194029</v>
      </c>
      <c r="T36" s="473">
        <f>C36-F36-G36-H36</f>
        <v>0</v>
      </c>
      <c r="U36" s="456"/>
      <c r="V36" s="474"/>
      <c r="W36" s="456"/>
      <c r="X36" s="456"/>
      <c r="Y36" s="456"/>
      <c r="Z36" s="456"/>
      <c r="AA36" s="456"/>
      <c r="AB36" s="456"/>
      <c r="AC36" s="456"/>
      <c r="AD36" s="456"/>
      <c r="AE36" s="456"/>
    </row>
    <row r="37" spans="1:31" s="422" customFormat="1" ht="15" customHeight="1">
      <c r="A37" s="705"/>
      <c r="B37" s="753" t="s">
        <v>442</v>
      </c>
      <c r="C37" s="707">
        <f>D37+E37</f>
        <v>148</v>
      </c>
      <c r="D37" s="733">
        <v>61</v>
      </c>
      <c r="E37" s="733">
        <v>87</v>
      </c>
      <c r="F37" s="733">
        <v>2</v>
      </c>
      <c r="G37" s="733">
        <v>0</v>
      </c>
      <c r="H37" s="707">
        <f t="shared" si="12"/>
        <v>146</v>
      </c>
      <c r="I37" s="707">
        <f t="shared" si="10"/>
        <v>113</v>
      </c>
      <c r="J37" s="733">
        <v>55</v>
      </c>
      <c r="K37" s="733">
        <v>7</v>
      </c>
      <c r="L37" s="733">
        <v>51</v>
      </c>
      <c r="M37" s="733">
        <v>0</v>
      </c>
      <c r="N37" s="733">
        <v>0</v>
      </c>
      <c r="O37" s="733">
        <v>0</v>
      </c>
      <c r="P37" s="709">
        <v>0</v>
      </c>
      <c r="Q37" s="752">
        <v>33</v>
      </c>
      <c r="R37" s="711">
        <f>L37+M37+N37+O37+P37+Q37</f>
        <v>84</v>
      </c>
      <c r="S37" s="716">
        <f t="shared" si="3"/>
        <v>0.5486725663716814</v>
      </c>
      <c r="T37" s="473"/>
      <c r="U37" s="456"/>
      <c r="V37" s="474"/>
      <c r="W37" s="456"/>
      <c r="X37" s="456"/>
      <c r="Y37" s="456"/>
      <c r="Z37" s="456"/>
      <c r="AA37" s="456"/>
      <c r="AB37" s="456"/>
      <c r="AC37" s="456"/>
      <c r="AD37" s="456"/>
      <c r="AE37" s="456"/>
    </row>
    <row r="38" spans="1:31" s="422" customFormat="1" ht="18" customHeight="1">
      <c r="A38" s="705">
        <v>2</v>
      </c>
      <c r="B38" s="706" t="s">
        <v>443</v>
      </c>
      <c r="C38" s="707">
        <f>D38+E38</f>
        <v>167</v>
      </c>
      <c r="D38" s="733">
        <v>46</v>
      </c>
      <c r="E38" s="733">
        <v>121</v>
      </c>
      <c r="F38" s="733">
        <v>0</v>
      </c>
      <c r="G38" s="733">
        <v>0</v>
      </c>
      <c r="H38" s="707">
        <f>I38+Q38</f>
        <v>167</v>
      </c>
      <c r="I38" s="707">
        <f>J38+K38+L38+M38+N38+O38+P38</f>
        <v>145</v>
      </c>
      <c r="J38" s="733">
        <v>93</v>
      </c>
      <c r="K38" s="733">
        <v>9</v>
      </c>
      <c r="L38" s="733">
        <v>40</v>
      </c>
      <c r="M38" s="733">
        <v>3</v>
      </c>
      <c r="N38" s="733">
        <v>0</v>
      </c>
      <c r="O38" s="733">
        <v>0</v>
      </c>
      <c r="P38" s="709">
        <v>0</v>
      </c>
      <c r="Q38" s="752">
        <v>22</v>
      </c>
      <c r="R38" s="711">
        <f>L38+M38+N38+O38+P38+Q38</f>
        <v>65</v>
      </c>
      <c r="S38" s="716">
        <f>((J38+K38)/I38)*100%</f>
        <v>0.7034482758620689</v>
      </c>
      <c r="T38" s="473">
        <f>C38-F38-G38-H38</f>
        <v>0</v>
      </c>
      <c r="U38" s="456"/>
      <c r="V38" s="474"/>
      <c r="W38" s="456"/>
      <c r="X38" s="456"/>
      <c r="Y38" s="456"/>
      <c r="Z38" s="456"/>
      <c r="AA38" s="456"/>
      <c r="AB38" s="456"/>
      <c r="AC38" s="456"/>
      <c r="AD38" s="456"/>
      <c r="AE38" s="456"/>
    </row>
    <row r="39" spans="1:31" s="422" customFormat="1" ht="15" customHeight="1">
      <c r="A39" s="705">
        <v>3</v>
      </c>
      <c r="B39" s="754" t="s">
        <v>570</v>
      </c>
      <c r="C39" s="707">
        <f>D39+E39</f>
        <v>191</v>
      </c>
      <c r="D39" s="733">
        <v>77</v>
      </c>
      <c r="E39" s="733">
        <v>114</v>
      </c>
      <c r="F39" s="733">
        <v>2</v>
      </c>
      <c r="G39" s="708">
        <v>0</v>
      </c>
      <c r="H39" s="707">
        <f>I39+Q39</f>
        <v>189</v>
      </c>
      <c r="I39" s="707">
        <f>J39+K39+L39+M39+N39+O39+P39</f>
        <v>151</v>
      </c>
      <c r="J39" s="733">
        <v>77</v>
      </c>
      <c r="K39" s="733">
        <v>1</v>
      </c>
      <c r="L39" s="733">
        <v>67</v>
      </c>
      <c r="M39" s="733">
        <v>6</v>
      </c>
      <c r="N39" s="708">
        <v>0</v>
      </c>
      <c r="O39" s="708">
        <v>0</v>
      </c>
      <c r="P39" s="709">
        <v>0</v>
      </c>
      <c r="Q39" s="752">
        <v>38</v>
      </c>
      <c r="R39" s="711">
        <f>L39+M39+N39+O39+P39+Q39</f>
        <v>111</v>
      </c>
      <c r="S39" s="716">
        <f>((J39+K39)/I39)*100%</f>
        <v>0.5165562913907285</v>
      </c>
      <c r="T39" s="473">
        <f>C39-F39-G39-H39</f>
        <v>0</v>
      </c>
      <c r="U39" s="456"/>
      <c r="V39" s="474"/>
      <c r="W39" s="456"/>
      <c r="X39" s="456"/>
      <c r="Y39" s="456"/>
      <c r="Z39" s="456"/>
      <c r="AA39" s="456"/>
      <c r="AB39" s="456"/>
      <c r="AC39" s="456"/>
      <c r="AD39" s="456"/>
      <c r="AE39" s="456"/>
    </row>
    <row r="40" spans="1:31" s="422" customFormat="1" ht="17.25" customHeight="1">
      <c r="A40" s="705">
        <v>4</v>
      </c>
      <c r="B40" s="754" t="s">
        <v>569</v>
      </c>
      <c r="C40" s="707">
        <f>D40+E40</f>
        <v>150</v>
      </c>
      <c r="D40" s="708">
        <v>53</v>
      </c>
      <c r="E40" s="708">
        <v>97</v>
      </c>
      <c r="F40" s="708">
        <v>1</v>
      </c>
      <c r="G40" s="708">
        <v>0</v>
      </c>
      <c r="H40" s="707">
        <f>I40+Q40</f>
        <v>149</v>
      </c>
      <c r="I40" s="707">
        <f>J40+K40+L40+M40+N40+O40+P40</f>
        <v>129</v>
      </c>
      <c r="J40" s="708">
        <v>71</v>
      </c>
      <c r="K40" s="708">
        <v>10</v>
      </c>
      <c r="L40" s="708">
        <v>48</v>
      </c>
      <c r="M40" s="708">
        <v>0</v>
      </c>
      <c r="N40" s="708">
        <v>0</v>
      </c>
      <c r="O40" s="708">
        <v>0</v>
      </c>
      <c r="P40" s="709">
        <v>0</v>
      </c>
      <c r="Q40" s="710">
        <v>20</v>
      </c>
      <c r="R40" s="711">
        <f>L40+M40+N40+O40+P40+Q40</f>
        <v>68</v>
      </c>
      <c r="S40" s="716">
        <f>((J40+K40)/I40)*100%</f>
        <v>0.627906976744186</v>
      </c>
      <c r="T40" s="473">
        <f>C40-F40-G40-H40</f>
        <v>0</v>
      </c>
      <c r="U40" s="456"/>
      <c r="V40" s="474">
        <f>C40-F40</f>
        <v>149</v>
      </c>
      <c r="W40" s="456"/>
      <c r="X40" s="456"/>
      <c r="Y40" s="456"/>
      <c r="Z40" s="456"/>
      <c r="AA40" s="456"/>
      <c r="AB40" s="456"/>
      <c r="AC40" s="456"/>
      <c r="AD40" s="456"/>
      <c r="AE40" s="456"/>
    </row>
    <row r="41" spans="1:31" s="21" customFormat="1" ht="14.25" customHeight="1">
      <c r="A41" s="701">
        <v>3</v>
      </c>
      <c r="B41" s="758" t="s">
        <v>444</v>
      </c>
      <c r="C41" s="702">
        <f>C42+C43+C44</f>
        <v>753</v>
      </c>
      <c r="D41" s="702">
        <f aca="true" t="shared" si="15" ref="D41:R41">D42+D43+D44</f>
        <v>303</v>
      </c>
      <c r="E41" s="702">
        <f t="shared" si="15"/>
        <v>450</v>
      </c>
      <c r="F41" s="702">
        <f t="shared" si="15"/>
        <v>1</v>
      </c>
      <c r="G41" s="702">
        <f t="shared" si="15"/>
        <v>0</v>
      </c>
      <c r="H41" s="702">
        <f t="shared" si="15"/>
        <v>752</v>
      </c>
      <c r="I41" s="702">
        <f t="shared" si="15"/>
        <v>636</v>
      </c>
      <c r="J41" s="702">
        <f t="shared" si="15"/>
        <v>351</v>
      </c>
      <c r="K41" s="702">
        <f t="shared" si="15"/>
        <v>1</v>
      </c>
      <c r="L41" s="702">
        <f t="shared" si="15"/>
        <v>283</v>
      </c>
      <c r="M41" s="702">
        <f t="shared" si="15"/>
        <v>1</v>
      </c>
      <c r="N41" s="702">
        <f t="shared" si="15"/>
        <v>0</v>
      </c>
      <c r="O41" s="702">
        <f t="shared" si="15"/>
        <v>0</v>
      </c>
      <c r="P41" s="702">
        <f t="shared" si="15"/>
        <v>0</v>
      </c>
      <c r="Q41" s="702">
        <f t="shared" si="15"/>
        <v>116</v>
      </c>
      <c r="R41" s="702">
        <f t="shared" si="15"/>
        <v>400</v>
      </c>
      <c r="S41" s="714">
        <f t="shared" si="3"/>
        <v>0.5534591194968553</v>
      </c>
      <c r="T41" s="703">
        <f t="shared" si="6"/>
        <v>0</v>
      </c>
      <c r="U41" s="704" t="s">
        <v>494</v>
      </c>
      <c r="V41" s="474">
        <f>C41-F41</f>
        <v>752</v>
      </c>
      <c r="W41" s="704"/>
      <c r="X41" s="704"/>
      <c r="Y41" s="704"/>
      <c r="Z41" s="704"/>
      <c r="AA41" s="704"/>
      <c r="AB41" s="704"/>
      <c r="AC41" s="704"/>
      <c r="AD41" s="704"/>
      <c r="AE41" s="704"/>
    </row>
    <row r="42" spans="1:31" s="422" customFormat="1" ht="14.25" customHeight="1">
      <c r="A42" s="705">
        <v>1</v>
      </c>
      <c r="B42" s="779" t="s">
        <v>445</v>
      </c>
      <c r="C42" s="707">
        <f>D42+E42</f>
        <v>218</v>
      </c>
      <c r="D42" s="708">
        <v>89</v>
      </c>
      <c r="E42" s="708">
        <v>129</v>
      </c>
      <c r="F42" s="708"/>
      <c r="G42" s="708"/>
      <c r="H42" s="707">
        <f t="shared" si="12"/>
        <v>218</v>
      </c>
      <c r="I42" s="707">
        <f t="shared" si="10"/>
        <v>183</v>
      </c>
      <c r="J42" s="780">
        <v>103</v>
      </c>
      <c r="K42" s="708">
        <v>0</v>
      </c>
      <c r="L42" s="708">
        <v>80</v>
      </c>
      <c r="M42" s="708">
        <v>0</v>
      </c>
      <c r="N42" s="708"/>
      <c r="O42" s="708"/>
      <c r="P42" s="709"/>
      <c r="Q42" s="710">
        <v>35</v>
      </c>
      <c r="R42" s="711">
        <f>L42+M42+N42+O42+P42+Q42</f>
        <v>115</v>
      </c>
      <c r="S42" s="716">
        <f t="shared" si="3"/>
        <v>0.5628415300546448</v>
      </c>
      <c r="T42" s="473">
        <f t="shared" si="6"/>
        <v>0</v>
      </c>
      <c r="U42" s="456"/>
      <c r="V42" s="474"/>
      <c r="W42" s="456"/>
      <c r="X42" s="456"/>
      <c r="Y42" s="456"/>
      <c r="Z42" s="456"/>
      <c r="AA42" s="456"/>
      <c r="AB42" s="456"/>
      <c r="AC42" s="456"/>
      <c r="AD42" s="456"/>
      <c r="AE42" s="456"/>
    </row>
    <row r="43" spans="1:31" s="422" customFormat="1" ht="14.25" customHeight="1">
      <c r="A43" s="705">
        <v>2</v>
      </c>
      <c r="B43" s="779" t="s">
        <v>446</v>
      </c>
      <c r="C43" s="707">
        <f>D43+E43</f>
        <v>300</v>
      </c>
      <c r="D43" s="708">
        <v>123</v>
      </c>
      <c r="E43" s="708">
        <v>177</v>
      </c>
      <c r="F43" s="733">
        <v>1</v>
      </c>
      <c r="G43" s="708"/>
      <c r="H43" s="707">
        <f t="shared" si="12"/>
        <v>299</v>
      </c>
      <c r="I43" s="707">
        <f t="shared" si="10"/>
        <v>244</v>
      </c>
      <c r="J43" s="780">
        <v>128</v>
      </c>
      <c r="K43" s="708"/>
      <c r="L43" s="708">
        <v>116</v>
      </c>
      <c r="M43" s="708">
        <v>0</v>
      </c>
      <c r="N43" s="708"/>
      <c r="O43" s="708"/>
      <c r="P43" s="709"/>
      <c r="Q43" s="710">
        <v>55</v>
      </c>
      <c r="R43" s="711">
        <f>L43+M43+N43+O43+P43+Q43</f>
        <v>171</v>
      </c>
      <c r="S43" s="716">
        <f t="shared" si="3"/>
        <v>0.5245901639344263</v>
      </c>
      <c r="T43" s="473">
        <f t="shared" si="6"/>
        <v>0</v>
      </c>
      <c r="U43" s="456"/>
      <c r="V43" s="474"/>
      <c r="W43" s="456"/>
      <c r="X43" s="456"/>
      <c r="Y43" s="456"/>
      <c r="Z43" s="456"/>
      <c r="AA43" s="456"/>
      <c r="AB43" s="456"/>
      <c r="AC43" s="456"/>
      <c r="AD43" s="456"/>
      <c r="AE43" s="456"/>
    </row>
    <row r="44" spans="1:31" s="422" customFormat="1" ht="15" customHeight="1">
      <c r="A44" s="705">
        <v>3</v>
      </c>
      <c r="B44" s="779" t="s">
        <v>447</v>
      </c>
      <c r="C44" s="707">
        <f>D44+E44</f>
        <v>235</v>
      </c>
      <c r="D44" s="708">
        <v>91</v>
      </c>
      <c r="E44" s="708">
        <v>144</v>
      </c>
      <c r="F44" s="708"/>
      <c r="G44" s="708"/>
      <c r="H44" s="707">
        <f t="shared" si="12"/>
        <v>235</v>
      </c>
      <c r="I44" s="707">
        <f t="shared" si="10"/>
        <v>209</v>
      </c>
      <c r="J44" s="780">
        <v>120</v>
      </c>
      <c r="K44" s="708">
        <v>1</v>
      </c>
      <c r="L44" s="708">
        <v>87</v>
      </c>
      <c r="M44" s="708">
        <v>1</v>
      </c>
      <c r="N44" s="708"/>
      <c r="O44" s="708"/>
      <c r="P44" s="709"/>
      <c r="Q44" s="710">
        <v>26</v>
      </c>
      <c r="R44" s="711">
        <f>L44+M44+N44+O44+P44+Q44</f>
        <v>114</v>
      </c>
      <c r="S44" s="716">
        <f t="shared" si="3"/>
        <v>0.5789473684210527</v>
      </c>
      <c r="T44" s="473">
        <f t="shared" si="6"/>
        <v>0</v>
      </c>
      <c r="U44" s="456"/>
      <c r="V44" s="474"/>
      <c r="W44" s="456"/>
      <c r="X44" s="456"/>
      <c r="Y44" s="456"/>
      <c r="Z44" s="456"/>
      <c r="AA44" s="456"/>
      <c r="AB44" s="456"/>
      <c r="AC44" s="456"/>
      <c r="AD44" s="456"/>
      <c r="AE44" s="456"/>
    </row>
    <row r="45" spans="1:31" s="480" customFormat="1" ht="14.25" customHeight="1" hidden="1">
      <c r="A45" s="476">
        <v>4</v>
      </c>
      <c r="B45" s="514"/>
      <c r="C45" s="612"/>
      <c r="D45" s="612"/>
      <c r="E45" s="612">
        <v>144</v>
      </c>
      <c r="F45" s="612"/>
      <c r="G45" s="612"/>
      <c r="H45" s="612"/>
      <c r="I45" s="612"/>
      <c r="J45" s="780">
        <v>120</v>
      </c>
      <c r="K45" s="612">
        <v>1</v>
      </c>
      <c r="L45" s="612"/>
      <c r="M45" s="612"/>
      <c r="N45" s="612"/>
      <c r="O45" s="612"/>
      <c r="P45" s="613"/>
      <c r="Q45" s="614"/>
      <c r="R45" s="614"/>
      <c r="S45" s="715" t="e">
        <f t="shared" si="3"/>
        <v>#DIV/0!</v>
      </c>
      <c r="T45" s="478">
        <f t="shared" si="6"/>
        <v>0</v>
      </c>
      <c r="U45" s="479"/>
      <c r="V45" s="688">
        <f>C45-F45</f>
        <v>0</v>
      </c>
      <c r="W45" s="479"/>
      <c r="X45" s="479"/>
      <c r="Y45" s="479"/>
      <c r="Z45" s="479"/>
      <c r="AA45" s="479"/>
      <c r="AB45" s="479"/>
      <c r="AC45" s="479"/>
      <c r="AD45" s="479"/>
      <c r="AE45" s="479"/>
    </row>
    <row r="46" spans="1:31" s="795" customFormat="1" ht="15.75" customHeight="1">
      <c r="A46" s="788">
        <v>4</v>
      </c>
      <c r="B46" s="789" t="s">
        <v>448</v>
      </c>
      <c r="C46" s="790">
        <f>C47+C48+C49</f>
        <v>308</v>
      </c>
      <c r="D46" s="790">
        <f aca="true" t="shared" si="16" ref="D46:R46">D47+D48+D49</f>
        <v>108</v>
      </c>
      <c r="E46" s="790">
        <f t="shared" si="16"/>
        <v>200</v>
      </c>
      <c r="F46" s="790">
        <f t="shared" si="16"/>
        <v>2</v>
      </c>
      <c r="G46" s="790">
        <f t="shared" si="16"/>
        <v>0</v>
      </c>
      <c r="H46" s="790">
        <f t="shared" si="16"/>
        <v>306</v>
      </c>
      <c r="I46" s="790">
        <f t="shared" si="16"/>
        <v>255</v>
      </c>
      <c r="J46" s="790">
        <f t="shared" si="16"/>
        <v>148</v>
      </c>
      <c r="K46" s="790">
        <f t="shared" si="16"/>
        <v>1</v>
      </c>
      <c r="L46" s="790">
        <f t="shared" si="16"/>
        <v>101</v>
      </c>
      <c r="M46" s="790">
        <f t="shared" si="16"/>
        <v>5</v>
      </c>
      <c r="N46" s="790">
        <f t="shared" si="16"/>
        <v>0</v>
      </c>
      <c r="O46" s="790">
        <f t="shared" si="16"/>
        <v>0</v>
      </c>
      <c r="P46" s="790">
        <f t="shared" si="16"/>
        <v>0</v>
      </c>
      <c r="Q46" s="790">
        <f t="shared" si="16"/>
        <v>51</v>
      </c>
      <c r="R46" s="790">
        <f t="shared" si="16"/>
        <v>157</v>
      </c>
      <c r="S46" s="791">
        <f t="shared" si="3"/>
        <v>0.5843137254901961</v>
      </c>
      <c r="T46" s="792">
        <f t="shared" si="6"/>
        <v>0</v>
      </c>
      <c r="U46" s="793" t="s">
        <v>494</v>
      </c>
      <c r="V46" s="794">
        <f>C46-F46</f>
        <v>306</v>
      </c>
      <c r="W46" s="793"/>
      <c r="X46" s="793"/>
      <c r="Y46" s="793"/>
      <c r="Z46" s="793"/>
      <c r="AA46" s="793"/>
      <c r="AB46" s="793"/>
      <c r="AC46" s="793"/>
      <c r="AD46" s="793"/>
      <c r="AE46" s="793"/>
    </row>
    <row r="47" spans="1:31" s="806" customFormat="1" ht="1.5" customHeight="1" hidden="1">
      <c r="A47" s="796">
        <v>1</v>
      </c>
      <c r="B47" s="797" t="s">
        <v>449</v>
      </c>
      <c r="C47" s="798">
        <f>D47+E47</f>
        <v>0</v>
      </c>
      <c r="D47" s="799">
        <v>0</v>
      </c>
      <c r="E47" s="799">
        <v>0</v>
      </c>
      <c r="F47" s="799">
        <v>0</v>
      </c>
      <c r="G47" s="799">
        <v>0</v>
      </c>
      <c r="H47" s="798">
        <f aca="true" t="shared" si="17" ref="H47:H72">I47+Q47</f>
        <v>0</v>
      </c>
      <c r="I47" s="798">
        <f aca="true" t="shared" si="18" ref="I47:I72">J47+K47+L47+M47+N47+O47+P47</f>
        <v>0</v>
      </c>
      <c r="J47" s="799">
        <v>0</v>
      </c>
      <c r="K47" s="799">
        <v>0</v>
      </c>
      <c r="L47" s="799">
        <v>0</v>
      </c>
      <c r="M47" s="799"/>
      <c r="N47" s="799">
        <v>0</v>
      </c>
      <c r="O47" s="799">
        <v>0</v>
      </c>
      <c r="P47" s="800">
        <v>0</v>
      </c>
      <c r="Q47" s="801"/>
      <c r="R47" s="802">
        <f>L47+M47+N47+O47+P47+Q47</f>
        <v>0</v>
      </c>
      <c r="S47" s="803" t="e">
        <f t="shared" si="3"/>
        <v>#DIV/0!</v>
      </c>
      <c r="T47" s="804">
        <f t="shared" si="6"/>
        <v>0</v>
      </c>
      <c r="U47" s="805"/>
      <c r="V47" s="794"/>
      <c r="W47" s="805"/>
      <c r="X47" s="805"/>
      <c r="Y47" s="805"/>
      <c r="Z47" s="805"/>
      <c r="AA47" s="805"/>
      <c r="AB47" s="805"/>
      <c r="AC47" s="805"/>
      <c r="AD47" s="805"/>
      <c r="AE47" s="805"/>
    </row>
    <row r="48" spans="1:31" s="806" customFormat="1" ht="15" customHeight="1">
      <c r="A48" s="796">
        <v>2</v>
      </c>
      <c r="B48" s="797" t="s">
        <v>450</v>
      </c>
      <c r="C48" s="798">
        <f>D48+E48</f>
        <v>308</v>
      </c>
      <c r="D48" s="799">
        <v>108</v>
      </c>
      <c r="E48" s="799">
        <v>200</v>
      </c>
      <c r="F48" s="807">
        <v>2</v>
      </c>
      <c r="G48" s="799">
        <v>0</v>
      </c>
      <c r="H48" s="798">
        <f t="shared" si="17"/>
        <v>306</v>
      </c>
      <c r="I48" s="798">
        <f t="shared" si="18"/>
        <v>255</v>
      </c>
      <c r="J48" s="799">
        <v>148</v>
      </c>
      <c r="K48" s="799">
        <v>1</v>
      </c>
      <c r="L48" s="799">
        <v>101</v>
      </c>
      <c r="M48" s="799">
        <v>5</v>
      </c>
      <c r="N48" s="799">
        <v>0</v>
      </c>
      <c r="O48" s="799">
        <v>0</v>
      </c>
      <c r="P48" s="800">
        <v>0</v>
      </c>
      <c r="Q48" s="801">
        <v>51</v>
      </c>
      <c r="R48" s="802">
        <f>L48+M48+N48+O48+P48+Q48</f>
        <v>157</v>
      </c>
      <c r="S48" s="803">
        <f t="shared" si="3"/>
        <v>0.5843137254901961</v>
      </c>
      <c r="T48" s="804">
        <f t="shared" si="6"/>
        <v>0</v>
      </c>
      <c r="U48" s="805"/>
      <c r="V48" s="794"/>
      <c r="W48" s="805"/>
      <c r="X48" s="805"/>
      <c r="Y48" s="805"/>
      <c r="Z48" s="805"/>
      <c r="AA48" s="805"/>
      <c r="AB48" s="805"/>
      <c r="AC48" s="805"/>
      <c r="AD48" s="805"/>
      <c r="AE48" s="805"/>
    </row>
    <row r="49" spans="1:31" s="806" customFormat="1" ht="15" customHeight="1">
      <c r="A49" s="796">
        <v>3</v>
      </c>
      <c r="B49" s="797"/>
      <c r="C49" s="798">
        <f>D49+E49</f>
        <v>0</v>
      </c>
      <c r="D49" s="799"/>
      <c r="E49" s="799"/>
      <c r="F49" s="799"/>
      <c r="G49" s="799"/>
      <c r="H49" s="798">
        <f t="shared" si="17"/>
        <v>0</v>
      </c>
      <c r="I49" s="798">
        <f t="shared" si="18"/>
        <v>0</v>
      </c>
      <c r="J49" s="799"/>
      <c r="K49" s="799"/>
      <c r="L49" s="799"/>
      <c r="M49" s="799"/>
      <c r="N49" s="799"/>
      <c r="O49" s="799"/>
      <c r="P49" s="800"/>
      <c r="Q49" s="801"/>
      <c r="R49" s="802">
        <f>L49+M49+N49+O49+P49+Q49</f>
        <v>0</v>
      </c>
      <c r="S49" s="803" t="e">
        <f t="shared" si="3"/>
        <v>#DIV/0!</v>
      </c>
      <c r="T49" s="804">
        <f t="shared" si="6"/>
        <v>0</v>
      </c>
      <c r="U49" s="805"/>
      <c r="V49" s="794"/>
      <c r="W49" s="805"/>
      <c r="X49" s="805"/>
      <c r="Y49" s="805"/>
      <c r="Z49" s="805"/>
      <c r="AA49" s="805"/>
      <c r="AB49" s="805"/>
      <c r="AC49" s="805"/>
      <c r="AD49" s="805"/>
      <c r="AE49" s="805"/>
    </row>
    <row r="50" spans="1:31" s="21" customFormat="1" ht="14.25" customHeight="1">
      <c r="A50" s="701">
        <v>5</v>
      </c>
      <c r="B50" s="758" t="s">
        <v>452</v>
      </c>
      <c r="C50" s="702">
        <f>C51+C52+C53</f>
        <v>300</v>
      </c>
      <c r="D50" s="702">
        <f aca="true" t="shared" si="19" ref="D50:R50">D51+D52+D53</f>
        <v>82</v>
      </c>
      <c r="E50" s="702">
        <f t="shared" si="19"/>
        <v>218</v>
      </c>
      <c r="F50" s="702">
        <f t="shared" si="19"/>
        <v>1</v>
      </c>
      <c r="G50" s="702">
        <f t="shared" si="19"/>
        <v>0</v>
      </c>
      <c r="H50" s="702">
        <f t="shared" si="19"/>
        <v>299</v>
      </c>
      <c r="I50" s="702">
        <f t="shared" si="19"/>
        <v>260</v>
      </c>
      <c r="J50" s="702">
        <f t="shared" si="19"/>
        <v>196</v>
      </c>
      <c r="K50" s="702">
        <f t="shared" si="19"/>
        <v>11</v>
      </c>
      <c r="L50" s="702">
        <f t="shared" si="19"/>
        <v>53</v>
      </c>
      <c r="M50" s="702">
        <f t="shared" si="19"/>
        <v>0</v>
      </c>
      <c r="N50" s="702">
        <f t="shared" si="19"/>
        <v>0</v>
      </c>
      <c r="O50" s="702">
        <f t="shared" si="19"/>
        <v>0</v>
      </c>
      <c r="P50" s="702">
        <f t="shared" si="19"/>
        <v>0</v>
      </c>
      <c r="Q50" s="702">
        <f t="shared" si="19"/>
        <v>39</v>
      </c>
      <c r="R50" s="702">
        <f t="shared" si="19"/>
        <v>92</v>
      </c>
      <c r="S50" s="714">
        <f t="shared" si="3"/>
        <v>0.7961538461538461</v>
      </c>
      <c r="T50" s="703">
        <f t="shared" si="6"/>
        <v>0</v>
      </c>
      <c r="U50" s="704" t="s">
        <v>494</v>
      </c>
      <c r="V50" s="474">
        <f>C50-F50</f>
        <v>299</v>
      </c>
      <c r="W50" s="704"/>
      <c r="X50" s="704"/>
      <c r="Y50" s="704"/>
      <c r="Z50" s="704"/>
      <c r="AA50" s="704"/>
      <c r="AB50" s="704"/>
      <c r="AC50" s="704"/>
      <c r="AD50" s="704"/>
      <c r="AE50" s="704"/>
    </row>
    <row r="51" spans="1:31" s="422" customFormat="1" ht="15.75" customHeight="1">
      <c r="A51" s="705">
        <v>1</v>
      </c>
      <c r="B51" s="706" t="s">
        <v>453</v>
      </c>
      <c r="C51" s="707">
        <f>D51+E51</f>
        <v>118</v>
      </c>
      <c r="D51" s="708">
        <v>15</v>
      </c>
      <c r="E51" s="786">
        <f>H51+F51+G51-D51</f>
        <v>103</v>
      </c>
      <c r="F51" s="786">
        <f>'[8]KQ'!AD104+'[8]KQ'!AD67</f>
        <v>0</v>
      </c>
      <c r="G51" s="784">
        <f>'[8]KQ'!AD74+'[8]KQ'!AD111</f>
        <v>0</v>
      </c>
      <c r="H51" s="707">
        <f t="shared" si="17"/>
        <v>118</v>
      </c>
      <c r="I51" s="707">
        <f t="shared" si="18"/>
        <v>108</v>
      </c>
      <c r="J51" s="708">
        <v>91</v>
      </c>
      <c r="K51" s="708">
        <v>7</v>
      </c>
      <c r="L51" s="708">
        <v>10</v>
      </c>
      <c r="M51" s="708">
        <v>0</v>
      </c>
      <c r="N51" s="708">
        <v>0</v>
      </c>
      <c r="O51" s="708">
        <v>0</v>
      </c>
      <c r="P51" s="709">
        <v>0</v>
      </c>
      <c r="Q51" s="710">
        <v>10</v>
      </c>
      <c r="R51" s="711">
        <f>L51+M51+N51+O51+P51+Q51</f>
        <v>20</v>
      </c>
      <c r="S51" s="716">
        <f t="shared" si="3"/>
        <v>0.9074074074074074</v>
      </c>
      <c r="T51" s="473">
        <f t="shared" si="6"/>
        <v>0</v>
      </c>
      <c r="U51" s="456"/>
      <c r="V51" s="474"/>
      <c r="W51" s="456"/>
      <c r="X51" s="456"/>
      <c r="Y51" s="456"/>
      <c r="Z51" s="456"/>
      <c r="AA51" s="456"/>
      <c r="AB51" s="456"/>
      <c r="AC51" s="456"/>
      <c r="AD51" s="456"/>
      <c r="AE51" s="456"/>
    </row>
    <row r="52" spans="1:31" s="422" customFormat="1" ht="14.25" customHeight="1">
      <c r="A52" s="705"/>
      <c r="B52" s="706" t="s">
        <v>454</v>
      </c>
      <c r="C52" s="707">
        <f>D52+E52</f>
        <v>56</v>
      </c>
      <c r="D52" s="708">
        <v>13</v>
      </c>
      <c r="E52" s="786">
        <f>H52+F52+G52-D52</f>
        <v>43</v>
      </c>
      <c r="F52" s="786">
        <f>'[8]KQ'!AD68+'[8]KQ'!AD105</f>
        <v>1</v>
      </c>
      <c r="G52" s="784">
        <f>'[8]KQ'!AD75+'[8]KQ'!AD112</f>
        <v>0</v>
      </c>
      <c r="H52" s="707">
        <f t="shared" si="17"/>
        <v>55</v>
      </c>
      <c r="I52" s="707">
        <f t="shared" si="18"/>
        <v>48</v>
      </c>
      <c r="J52" s="708">
        <v>42</v>
      </c>
      <c r="K52" s="708">
        <v>1</v>
      </c>
      <c r="L52" s="708">
        <v>5</v>
      </c>
      <c r="M52" s="708">
        <v>0</v>
      </c>
      <c r="N52" s="708">
        <v>0</v>
      </c>
      <c r="O52" s="708">
        <v>0</v>
      </c>
      <c r="P52" s="709">
        <v>0</v>
      </c>
      <c r="Q52" s="710">
        <v>7</v>
      </c>
      <c r="R52" s="711">
        <f>L52+M52+N52+O52+P52+Q52</f>
        <v>12</v>
      </c>
      <c r="S52" s="716">
        <f t="shared" si="3"/>
        <v>0.8958333333333334</v>
      </c>
      <c r="T52" s="473">
        <f t="shared" si="6"/>
        <v>0</v>
      </c>
      <c r="U52" s="456"/>
      <c r="V52" s="474"/>
      <c r="W52" s="456"/>
      <c r="X52" s="456"/>
      <c r="Y52" s="456"/>
      <c r="Z52" s="456"/>
      <c r="AA52" s="456"/>
      <c r="AB52" s="456"/>
      <c r="AC52" s="456"/>
      <c r="AD52" s="456"/>
      <c r="AE52" s="456"/>
    </row>
    <row r="53" spans="1:31" s="422" customFormat="1" ht="14.25" customHeight="1">
      <c r="A53" s="705">
        <v>2</v>
      </c>
      <c r="B53" s="706" t="s">
        <v>455</v>
      </c>
      <c r="C53" s="707">
        <f>D53+E53</f>
        <v>126</v>
      </c>
      <c r="D53" s="708">
        <v>54</v>
      </c>
      <c r="E53" s="786">
        <f>H53+F53+G53-D53</f>
        <v>72</v>
      </c>
      <c r="F53" s="787">
        <f>'[8]KQ'!AD69+'[8]KQ'!AD106</f>
        <v>0</v>
      </c>
      <c r="G53" s="785">
        <f>'[8]KQ'!AD76+'[8]KQ'!AD113</f>
        <v>0</v>
      </c>
      <c r="H53" s="707">
        <f t="shared" si="17"/>
        <v>126</v>
      </c>
      <c r="I53" s="707">
        <f t="shared" si="18"/>
        <v>104</v>
      </c>
      <c r="J53" s="708">
        <v>63</v>
      </c>
      <c r="K53" s="708">
        <v>3</v>
      </c>
      <c r="L53" s="708">
        <v>38</v>
      </c>
      <c r="M53" s="708">
        <v>0</v>
      </c>
      <c r="N53" s="708">
        <v>0</v>
      </c>
      <c r="O53" s="708">
        <v>0</v>
      </c>
      <c r="P53" s="709">
        <v>0</v>
      </c>
      <c r="Q53" s="710">
        <v>22</v>
      </c>
      <c r="R53" s="711">
        <f>L53+M53+N53+O53+P53+Q53</f>
        <v>60</v>
      </c>
      <c r="S53" s="716">
        <f t="shared" si="3"/>
        <v>0.6346153846153846</v>
      </c>
      <c r="T53" s="473">
        <f t="shared" si="6"/>
        <v>0</v>
      </c>
      <c r="U53" s="456"/>
      <c r="V53" s="474"/>
      <c r="W53" s="456"/>
      <c r="X53" s="456"/>
      <c r="Y53" s="456"/>
      <c r="Z53" s="456"/>
      <c r="AA53" s="456"/>
      <c r="AB53" s="456"/>
      <c r="AC53" s="456"/>
      <c r="AD53" s="456"/>
      <c r="AE53" s="456"/>
    </row>
    <row r="54" spans="1:31" s="21" customFormat="1" ht="18" customHeight="1">
      <c r="A54" s="701">
        <v>6</v>
      </c>
      <c r="B54" s="758" t="s">
        <v>456</v>
      </c>
      <c r="C54" s="702">
        <f>C55+C56+C57+C58+C59</f>
        <v>707</v>
      </c>
      <c r="D54" s="702">
        <f aca="true" t="shared" si="20" ref="D54:R54">D55+D56+D57+D58+D59</f>
        <v>356</v>
      </c>
      <c r="E54" s="702">
        <f t="shared" si="20"/>
        <v>351</v>
      </c>
      <c r="F54" s="702">
        <f t="shared" si="20"/>
        <v>8</v>
      </c>
      <c r="G54" s="702">
        <f t="shared" si="20"/>
        <v>0</v>
      </c>
      <c r="H54" s="702">
        <f t="shared" si="20"/>
        <v>699</v>
      </c>
      <c r="I54" s="702">
        <f t="shared" si="20"/>
        <v>503</v>
      </c>
      <c r="J54" s="702">
        <f t="shared" si="20"/>
        <v>205</v>
      </c>
      <c r="K54" s="702">
        <f t="shared" si="20"/>
        <v>10</v>
      </c>
      <c r="L54" s="702">
        <f t="shared" si="20"/>
        <v>287</v>
      </c>
      <c r="M54" s="702">
        <f t="shared" si="20"/>
        <v>1</v>
      </c>
      <c r="N54" s="702">
        <f t="shared" si="20"/>
        <v>0</v>
      </c>
      <c r="O54" s="702">
        <f t="shared" si="20"/>
        <v>0</v>
      </c>
      <c r="P54" s="702">
        <f t="shared" si="20"/>
        <v>0</v>
      </c>
      <c r="Q54" s="702">
        <f t="shared" si="20"/>
        <v>196</v>
      </c>
      <c r="R54" s="702">
        <f t="shared" si="20"/>
        <v>484</v>
      </c>
      <c r="S54" s="714">
        <f t="shared" si="3"/>
        <v>0.4274353876739563</v>
      </c>
      <c r="T54" s="703">
        <f>C54-F54-G54-H54</f>
        <v>0</v>
      </c>
      <c r="U54" s="704" t="s">
        <v>494</v>
      </c>
      <c r="V54" s="474">
        <f>C54-F54</f>
        <v>699</v>
      </c>
      <c r="W54" s="704"/>
      <c r="X54" s="704"/>
      <c r="Y54" s="704"/>
      <c r="Z54" s="704"/>
      <c r="AA54" s="704"/>
      <c r="AB54" s="704"/>
      <c r="AC54" s="704"/>
      <c r="AD54" s="704"/>
      <c r="AE54" s="704"/>
    </row>
    <row r="55" spans="1:31" s="422" customFormat="1" ht="14.25" customHeight="1">
      <c r="A55" s="705">
        <v>1</v>
      </c>
      <c r="B55" s="706" t="s">
        <v>457</v>
      </c>
      <c r="C55" s="707">
        <f>D55+E55</f>
        <v>111</v>
      </c>
      <c r="D55" s="708">
        <v>64</v>
      </c>
      <c r="E55" s="708">
        <v>47</v>
      </c>
      <c r="F55" s="708">
        <v>1</v>
      </c>
      <c r="G55" s="708">
        <v>0</v>
      </c>
      <c r="H55" s="707">
        <f t="shared" si="17"/>
        <v>110</v>
      </c>
      <c r="I55" s="707">
        <f t="shared" si="18"/>
        <v>79</v>
      </c>
      <c r="J55" s="733">
        <v>30</v>
      </c>
      <c r="K55" s="708">
        <v>1</v>
      </c>
      <c r="L55" s="708">
        <v>48</v>
      </c>
      <c r="M55" s="708">
        <v>0</v>
      </c>
      <c r="N55" s="708">
        <v>0</v>
      </c>
      <c r="O55" s="708"/>
      <c r="P55" s="709">
        <v>0</v>
      </c>
      <c r="Q55" s="710">
        <v>31</v>
      </c>
      <c r="R55" s="711">
        <f>L55+M55+N55+O55+P55+Q55</f>
        <v>79</v>
      </c>
      <c r="S55" s="716">
        <f t="shared" si="3"/>
        <v>0.3924050632911392</v>
      </c>
      <c r="T55" s="473">
        <f>C55-F55-G55-H55</f>
        <v>0</v>
      </c>
      <c r="U55" s="456"/>
      <c r="V55" s="474"/>
      <c r="W55" s="456"/>
      <c r="X55" s="456"/>
      <c r="Y55" s="456"/>
      <c r="Z55" s="456"/>
      <c r="AA55" s="456"/>
      <c r="AB55" s="456"/>
      <c r="AC55" s="456"/>
      <c r="AD55" s="456"/>
      <c r="AE55" s="456"/>
    </row>
    <row r="56" spans="1:31" s="422" customFormat="1" ht="15" customHeight="1">
      <c r="A56" s="705">
        <v>2</v>
      </c>
      <c r="B56" s="706" t="s">
        <v>458</v>
      </c>
      <c r="C56" s="707">
        <f aca="true" t="shared" si="21" ref="C56:C72">D56+E56</f>
        <v>192</v>
      </c>
      <c r="D56" s="708">
        <v>100</v>
      </c>
      <c r="E56" s="708">
        <v>92</v>
      </c>
      <c r="F56" s="708">
        <v>0</v>
      </c>
      <c r="G56" s="708"/>
      <c r="H56" s="707">
        <f t="shared" si="17"/>
        <v>192</v>
      </c>
      <c r="I56" s="707">
        <f t="shared" si="18"/>
        <v>144</v>
      </c>
      <c r="J56" s="708">
        <v>58</v>
      </c>
      <c r="K56" s="708">
        <v>3</v>
      </c>
      <c r="L56" s="708">
        <v>82</v>
      </c>
      <c r="M56" s="708">
        <v>1</v>
      </c>
      <c r="N56" s="708"/>
      <c r="O56" s="708"/>
      <c r="P56" s="709"/>
      <c r="Q56" s="710">
        <v>48</v>
      </c>
      <c r="R56" s="711">
        <f>L56+M56+N56+O56+P56+Q56</f>
        <v>131</v>
      </c>
      <c r="S56" s="716">
        <f t="shared" si="3"/>
        <v>0.4236111111111111</v>
      </c>
      <c r="T56" s="473">
        <f t="shared" si="6"/>
        <v>0</v>
      </c>
      <c r="U56" s="456"/>
      <c r="V56" s="474"/>
      <c r="W56" s="456"/>
      <c r="X56" s="456"/>
      <c r="Y56" s="456"/>
      <c r="Z56" s="456"/>
      <c r="AA56" s="456"/>
      <c r="AB56" s="456"/>
      <c r="AC56" s="456"/>
      <c r="AD56" s="456"/>
      <c r="AE56" s="456"/>
    </row>
    <row r="57" spans="1:31" s="422" customFormat="1" ht="15.75" customHeight="1">
      <c r="A57" s="705">
        <v>3</v>
      </c>
      <c r="B57" s="706" t="s">
        <v>459</v>
      </c>
      <c r="C57" s="707">
        <f t="shared" si="21"/>
        <v>207</v>
      </c>
      <c r="D57" s="708">
        <v>89</v>
      </c>
      <c r="E57" s="708">
        <v>118</v>
      </c>
      <c r="F57" s="708">
        <v>4</v>
      </c>
      <c r="G57" s="708"/>
      <c r="H57" s="707">
        <f t="shared" si="17"/>
        <v>203</v>
      </c>
      <c r="I57" s="707">
        <f t="shared" si="18"/>
        <v>151</v>
      </c>
      <c r="J57" s="708">
        <v>70</v>
      </c>
      <c r="K57" s="708">
        <v>2</v>
      </c>
      <c r="L57" s="708">
        <v>79</v>
      </c>
      <c r="M57" s="708">
        <v>0</v>
      </c>
      <c r="N57" s="708">
        <v>0</v>
      </c>
      <c r="O57" s="708"/>
      <c r="P57" s="709"/>
      <c r="Q57" s="710">
        <v>52</v>
      </c>
      <c r="R57" s="711">
        <f>L57+M57+N57+O57+P57+Q57</f>
        <v>131</v>
      </c>
      <c r="S57" s="716">
        <f t="shared" si="3"/>
        <v>0.4768211920529801</v>
      </c>
      <c r="T57" s="473">
        <f t="shared" si="6"/>
        <v>0</v>
      </c>
      <c r="U57" s="456"/>
      <c r="V57" s="474"/>
      <c r="W57" s="456"/>
      <c r="X57" s="456"/>
      <c r="Y57" s="456"/>
      <c r="Z57" s="456"/>
      <c r="AA57" s="456"/>
      <c r="AB57" s="456"/>
      <c r="AC57" s="456"/>
      <c r="AD57" s="456"/>
      <c r="AE57" s="456"/>
    </row>
    <row r="58" spans="1:31" s="422" customFormat="1" ht="15.75" customHeight="1">
      <c r="A58" s="705">
        <v>4</v>
      </c>
      <c r="B58" s="706" t="s">
        <v>439</v>
      </c>
      <c r="C58" s="707">
        <f>D58+E58</f>
        <v>197</v>
      </c>
      <c r="D58" s="708">
        <v>103</v>
      </c>
      <c r="E58" s="708">
        <v>94</v>
      </c>
      <c r="F58" s="708">
        <v>3</v>
      </c>
      <c r="G58" s="708"/>
      <c r="H58" s="707">
        <f>I58+Q58</f>
        <v>194</v>
      </c>
      <c r="I58" s="707">
        <f>J58+K58+L58+M58+N58+O58+P58</f>
        <v>129</v>
      </c>
      <c r="J58" s="708">
        <v>47</v>
      </c>
      <c r="K58" s="708">
        <v>4</v>
      </c>
      <c r="L58" s="708">
        <v>78</v>
      </c>
      <c r="M58" s="708">
        <v>0</v>
      </c>
      <c r="N58" s="708"/>
      <c r="O58" s="708"/>
      <c r="P58" s="709"/>
      <c r="Q58" s="710">
        <v>65</v>
      </c>
      <c r="R58" s="711">
        <f>L58+M58+N58+O58+P58+Q58</f>
        <v>143</v>
      </c>
      <c r="S58" s="716">
        <f>((J58+K58)/I58)*100%</f>
        <v>0.3953488372093023</v>
      </c>
      <c r="T58" s="473">
        <f>C58-F58-G58-H58</f>
        <v>0</v>
      </c>
      <c r="U58" s="456"/>
      <c r="V58" s="474"/>
      <c r="W58" s="456"/>
      <c r="X58" s="456"/>
      <c r="Y58" s="456"/>
      <c r="Z58" s="456"/>
      <c r="AA58" s="456"/>
      <c r="AB58" s="456"/>
      <c r="AC58" s="456"/>
      <c r="AD58" s="456"/>
      <c r="AE58" s="456"/>
    </row>
    <row r="59" spans="1:31" s="480" customFormat="1" ht="14.25" customHeight="1" hidden="1">
      <c r="A59" s="476"/>
      <c r="B59" s="477"/>
      <c r="C59" s="615">
        <f>D59+E59</f>
        <v>0</v>
      </c>
      <c r="D59" s="612"/>
      <c r="E59" s="612"/>
      <c r="F59" s="612"/>
      <c r="G59" s="612"/>
      <c r="H59" s="615">
        <f t="shared" si="17"/>
        <v>0</v>
      </c>
      <c r="I59" s="615">
        <f t="shared" si="18"/>
        <v>0</v>
      </c>
      <c r="J59" s="612"/>
      <c r="K59" s="612"/>
      <c r="L59" s="612"/>
      <c r="M59" s="612"/>
      <c r="N59" s="612"/>
      <c r="O59" s="612"/>
      <c r="P59" s="613"/>
      <c r="Q59" s="614"/>
      <c r="R59" s="616">
        <f>L59+M59+N59+O59+P59+Q59</f>
        <v>0</v>
      </c>
      <c r="S59" s="715" t="e">
        <f>((J59+K59)/I59)*100%</f>
        <v>#DIV/0!</v>
      </c>
      <c r="T59" s="478">
        <f t="shared" si="6"/>
        <v>0</v>
      </c>
      <c r="U59" s="479"/>
      <c r="V59" s="688">
        <f>C59-F59</f>
        <v>0</v>
      </c>
      <c r="W59" s="479"/>
      <c r="X59" s="479"/>
      <c r="Y59" s="479"/>
      <c r="Z59" s="479"/>
      <c r="AA59" s="479"/>
      <c r="AB59" s="479"/>
      <c r="AC59" s="479"/>
      <c r="AD59" s="479"/>
      <c r="AE59" s="479"/>
    </row>
    <row r="60" spans="1:31" s="21" customFormat="1" ht="14.25" customHeight="1">
      <c r="A60" s="701">
        <v>7</v>
      </c>
      <c r="B60" s="758" t="s">
        <v>461</v>
      </c>
      <c r="C60" s="702">
        <f>C61+C62+C63+C64</f>
        <v>588</v>
      </c>
      <c r="D60" s="702">
        <f aca="true" t="shared" si="22" ref="D60:R60">D61+D62+D63+D64</f>
        <v>192</v>
      </c>
      <c r="E60" s="702">
        <f>E61+E62+E63+E64</f>
        <v>396</v>
      </c>
      <c r="F60" s="702">
        <f t="shared" si="22"/>
        <v>5</v>
      </c>
      <c r="G60" s="702">
        <f t="shared" si="22"/>
        <v>0</v>
      </c>
      <c r="H60" s="702">
        <f t="shared" si="22"/>
        <v>583</v>
      </c>
      <c r="I60" s="702">
        <f t="shared" si="22"/>
        <v>470</v>
      </c>
      <c r="J60" s="702">
        <f t="shared" si="22"/>
        <v>291</v>
      </c>
      <c r="K60" s="702">
        <f t="shared" si="22"/>
        <v>6</v>
      </c>
      <c r="L60" s="702">
        <f t="shared" si="22"/>
        <v>172</v>
      </c>
      <c r="M60" s="702">
        <f t="shared" si="22"/>
        <v>0</v>
      </c>
      <c r="N60" s="702">
        <f t="shared" si="22"/>
        <v>0</v>
      </c>
      <c r="O60" s="702">
        <f t="shared" si="22"/>
        <v>0</v>
      </c>
      <c r="P60" s="702">
        <f t="shared" si="22"/>
        <v>1</v>
      </c>
      <c r="Q60" s="702">
        <f t="shared" si="22"/>
        <v>113</v>
      </c>
      <c r="R60" s="702">
        <f t="shared" si="22"/>
        <v>286</v>
      </c>
      <c r="S60" s="714">
        <f t="shared" si="3"/>
        <v>0.6319148936170212</v>
      </c>
      <c r="T60" s="703">
        <f>C60-F60-G60-H60</f>
        <v>0</v>
      </c>
      <c r="U60" s="704" t="s">
        <v>494</v>
      </c>
      <c r="V60" s="474">
        <f>C60-F60</f>
        <v>583</v>
      </c>
      <c r="W60" s="704"/>
      <c r="X60" s="704"/>
      <c r="Y60" s="704"/>
      <c r="Z60" s="704"/>
      <c r="AA60" s="704"/>
      <c r="AB60" s="704"/>
      <c r="AC60" s="704"/>
      <c r="AD60" s="704"/>
      <c r="AE60" s="704"/>
    </row>
    <row r="61" spans="1:31" s="422" customFormat="1" ht="14.25" customHeight="1">
      <c r="A61" s="705">
        <v>1</v>
      </c>
      <c r="B61" s="706" t="s">
        <v>462</v>
      </c>
      <c r="C61" s="707">
        <f t="shared" si="21"/>
        <v>15</v>
      </c>
      <c r="D61" s="708">
        <v>5</v>
      </c>
      <c r="E61" s="708">
        <v>10</v>
      </c>
      <c r="F61" s="708">
        <v>0</v>
      </c>
      <c r="G61" s="708">
        <v>0</v>
      </c>
      <c r="H61" s="707">
        <f t="shared" si="17"/>
        <v>15</v>
      </c>
      <c r="I61" s="707">
        <f t="shared" si="18"/>
        <v>9</v>
      </c>
      <c r="J61" s="708">
        <v>2</v>
      </c>
      <c r="K61" s="708">
        <v>0</v>
      </c>
      <c r="L61" s="708">
        <v>7</v>
      </c>
      <c r="M61" s="708">
        <v>0</v>
      </c>
      <c r="N61" s="708">
        <v>0</v>
      </c>
      <c r="O61" s="708">
        <v>0</v>
      </c>
      <c r="P61" s="709">
        <v>0</v>
      </c>
      <c r="Q61" s="710">
        <v>6</v>
      </c>
      <c r="R61" s="711">
        <f>L61+M61+N61+O61+P61+Q61</f>
        <v>13</v>
      </c>
      <c r="S61" s="716">
        <f t="shared" si="3"/>
        <v>0.2222222222222222</v>
      </c>
      <c r="T61" s="473">
        <f t="shared" si="6"/>
        <v>0</v>
      </c>
      <c r="U61" s="456"/>
      <c r="V61" s="474"/>
      <c r="W61" s="456"/>
      <c r="X61" s="456"/>
      <c r="Y61" s="456"/>
      <c r="Z61" s="456"/>
      <c r="AA61" s="456"/>
      <c r="AB61" s="456"/>
      <c r="AC61" s="456"/>
      <c r="AD61" s="456"/>
      <c r="AE61" s="456"/>
    </row>
    <row r="62" spans="1:31" s="422" customFormat="1" ht="14.25" customHeight="1">
      <c r="A62" s="705">
        <v>2</v>
      </c>
      <c r="B62" s="759" t="s">
        <v>463</v>
      </c>
      <c r="C62" s="707">
        <f t="shared" si="21"/>
        <v>251</v>
      </c>
      <c r="D62" s="708">
        <v>79</v>
      </c>
      <c r="E62" s="708">
        <v>172</v>
      </c>
      <c r="F62" s="708">
        <v>1</v>
      </c>
      <c r="G62" s="708">
        <v>0</v>
      </c>
      <c r="H62" s="707">
        <f t="shared" si="17"/>
        <v>250</v>
      </c>
      <c r="I62" s="707">
        <f t="shared" si="18"/>
        <v>218</v>
      </c>
      <c r="J62" s="708">
        <v>156</v>
      </c>
      <c r="K62" s="708">
        <v>6</v>
      </c>
      <c r="L62" s="708">
        <v>56</v>
      </c>
      <c r="M62" s="708">
        <v>0</v>
      </c>
      <c r="N62" s="708">
        <v>0</v>
      </c>
      <c r="O62" s="708">
        <v>0</v>
      </c>
      <c r="P62" s="709">
        <v>0</v>
      </c>
      <c r="Q62" s="710">
        <v>32</v>
      </c>
      <c r="R62" s="711">
        <f>L62+M62+N62+O62+P62+Q62</f>
        <v>88</v>
      </c>
      <c r="S62" s="716">
        <f t="shared" si="3"/>
        <v>0.7431192660550459</v>
      </c>
      <c r="T62" s="473">
        <f t="shared" si="6"/>
        <v>0</v>
      </c>
      <c r="U62" s="456"/>
      <c r="V62" s="474"/>
      <c r="W62" s="456"/>
      <c r="X62" s="456"/>
      <c r="Y62" s="456"/>
      <c r="Z62" s="456"/>
      <c r="AA62" s="456"/>
      <c r="AB62" s="456"/>
      <c r="AC62" s="456"/>
      <c r="AD62" s="456"/>
      <c r="AE62" s="456"/>
    </row>
    <row r="63" spans="1:31" s="422" customFormat="1" ht="15" customHeight="1">
      <c r="A63" s="705">
        <v>3</v>
      </c>
      <c r="B63" s="706" t="s">
        <v>464</v>
      </c>
      <c r="C63" s="707">
        <f t="shared" si="21"/>
        <v>322</v>
      </c>
      <c r="D63" s="708">
        <v>108</v>
      </c>
      <c r="E63" s="708">
        <v>214</v>
      </c>
      <c r="F63" s="708">
        <v>4</v>
      </c>
      <c r="G63" s="708">
        <v>0</v>
      </c>
      <c r="H63" s="707">
        <f t="shared" si="17"/>
        <v>318</v>
      </c>
      <c r="I63" s="707">
        <f t="shared" si="18"/>
        <v>243</v>
      </c>
      <c r="J63" s="708">
        <v>133</v>
      </c>
      <c r="K63" s="708">
        <v>0</v>
      </c>
      <c r="L63" s="708">
        <v>109</v>
      </c>
      <c r="M63" s="708">
        <v>0</v>
      </c>
      <c r="N63" s="708">
        <v>0</v>
      </c>
      <c r="O63" s="708">
        <v>0</v>
      </c>
      <c r="P63" s="709">
        <v>1</v>
      </c>
      <c r="Q63" s="710">
        <v>75</v>
      </c>
      <c r="R63" s="711">
        <f>L63+M63+N63+O63+P63+Q63</f>
        <v>185</v>
      </c>
      <c r="S63" s="716">
        <f t="shared" si="3"/>
        <v>0.5473251028806584</v>
      </c>
      <c r="T63" s="473">
        <f t="shared" si="6"/>
        <v>0</v>
      </c>
      <c r="U63" s="456"/>
      <c r="V63" s="474"/>
      <c r="W63" s="456"/>
      <c r="X63" s="456"/>
      <c r="Y63" s="456"/>
      <c r="Z63" s="456"/>
      <c r="AA63" s="456"/>
      <c r="AB63" s="456"/>
      <c r="AC63" s="456"/>
      <c r="AD63" s="456"/>
      <c r="AE63" s="456"/>
    </row>
    <row r="64" spans="1:31" s="480" customFormat="1" ht="11.25" customHeight="1" hidden="1">
      <c r="A64" s="476">
        <v>4</v>
      </c>
      <c r="B64" s="477"/>
      <c r="C64" s="615">
        <f t="shared" si="21"/>
        <v>0</v>
      </c>
      <c r="D64" s="612"/>
      <c r="E64" s="612"/>
      <c r="F64" s="612">
        <v>0</v>
      </c>
      <c r="G64" s="612">
        <v>0</v>
      </c>
      <c r="H64" s="615">
        <f t="shared" si="17"/>
        <v>0</v>
      </c>
      <c r="I64" s="615">
        <f t="shared" si="18"/>
        <v>0</v>
      </c>
      <c r="J64" s="612"/>
      <c r="K64" s="612"/>
      <c r="L64" s="612"/>
      <c r="M64" s="612"/>
      <c r="N64" s="612"/>
      <c r="O64" s="612"/>
      <c r="P64" s="613"/>
      <c r="Q64" s="614"/>
      <c r="R64" s="616">
        <f>L64+M64+N64+O64+P64+Q64</f>
        <v>0</v>
      </c>
      <c r="S64" s="715" t="e">
        <f t="shared" si="3"/>
        <v>#DIV/0!</v>
      </c>
      <c r="T64" s="478">
        <f t="shared" si="6"/>
        <v>0</v>
      </c>
      <c r="U64" s="479"/>
      <c r="V64" s="688">
        <f>C64-F64</f>
        <v>0</v>
      </c>
      <c r="W64" s="479"/>
      <c r="X64" s="479"/>
      <c r="Y64" s="479"/>
      <c r="Z64" s="479"/>
      <c r="AA64" s="479"/>
      <c r="AB64" s="479"/>
      <c r="AC64" s="479"/>
      <c r="AD64" s="479"/>
      <c r="AE64" s="479"/>
    </row>
    <row r="65" spans="1:31" s="21" customFormat="1" ht="14.25" customHeight="1">
      <c r="A65" s="701">
        <v>8</v>
      </c>
      <c r="B65" s="758" t="s">
        <v>465</v>
      </c>
      <c r="C65" s="702">
        <f>C66+C67+C68</f>
        <v>176</v>
      </c>
      <c r="D65" s="702">
        <f aca="true" t="shared" si="23" ref="D65:R65">D66+D67+D68</f>
        <v>47</v>
      </c>
      <c r="E65" s="702">
        <f t="shared" si="23"/>
        <v>129</v>
      </c>
      <c r="F65" s="702">
        <f t="shared" si="23"/>
        <v>1</v>
      </c>
      <c r="G65" s="702">
        <f t="shared" si="23"/>
        <v>0</v>
      </c>
      <c r="H65" s="702">
        <f t="shared" si="23"/>
        <v>175</v>
      </c>
      <c r="I65" s="702">
        <f t="shared" si="23"/>
        <v>143</v>
      </c>
      <c r="J65" s="702">
        <f t="shared" si="23"/>
        <v>106</v>
      </c>
      <c r="K65" s="702">
        <f t="shared" si="23"/>
        <v>0</v>
      </c>
      <c r="L65" s="702">
        <f t="shared" si="23"/>
        <v>37</v>
      </c>
      <c r="M65" s="702">
        <f t="shared" si="23"/>
        <v>0</v>
      </c>
      <c r="N65" s="702">
        <f t="shared" si="23"/>
        <v>0</v>
      </c>
      <c r="O65" s="702">
        <f t="shared" si="23"/>
        <v>0</v>
      </c>
      <c r="P65" s="702">
        <f t="shared" si="23"/>
        <v>0</v>
      </c>
      <c r="Q65" s="702">
        <f t="shared" si="23"/>
        <v>32</v>
      </c>
      <c r="R65" s="702">
        <f t="shared" si="23"/>
        <v>69</v>
      </c>
      <c r="S65" s="714">
        <f t="shared" si="3"/>
        <v>0.7412587412587412</v>
      </c>
      <c r="T65" s="703">
        <f t="shared" si="6"/>
        <v>0</v>
      </c>
      <c r="U65" s="704" t="s">
        <v>494</v>
      </c>
      <c r="V65" s="474">
        <f>C65-F65</f>
        <v>175</v>
      </c>
      <c r="W65" s="704"/>
      <c r="X65" s="704"/>
      <c r="Y65" s="704"/>
      <c r="Z65" s="704"/>
      <c r="AA65" s="704"/>
      <c r="AB65" s="704"/>
      <c r="AC65" s="704"/>
      <c r="AD65" s="704"/>
      <c r="AE65" s="704"/>
    </row>
    <row r="66" spans="1:31" s="422" customFormat="1" ht="14.25" customHeight="1">
      <c r="A66" s="705">
        <v>1</v>
      </c>
      <c r="B66" s="759" t="s">
        <v>466</v>
      </c>
      <c r="C66" s="707">
        <f t="shared" si="21"/>
        <v>0</v>
      </c>
      <c r="D66" s="708" t="s">
        <v>483</v>
      </c>
      <c r="E66" s="708" t="s">
        <v>483</v>
      </c>
      <c r="F66" s="708" t="s">
        <v>483</v>
      </c>
      <c r="G66" s="708"/>
      <c r="H66" s="707">
        <f t="shared" si="17"/>
        <v>0</v>
      </c>
      <c r="I66" s="707">
        <f t="shared" si="18"/>
        <v>0</v>
      </c>
      <c r="J66" s="733" t="s">
        <v>483</v>
      </c>
      <c r="K66" s="708"/>
      <c r="L66" s="708" t="s">
        <v>483</v>
      </c>
      <c r="M66" s="708"/>
      <c r="N66" s="708"/>
      <c r="O66" s="708"/>
      <c r="P66" s="709"/>
      <c r="Q66" s="710" t="s">
        <v>483</v>
      </c>
      <c r="R66" s="711">
        <f>L66+M66+N66+O66+P66+Q66</f>
        <v>0</v>
      </c>
      <c r="S66" s="716" t="e">
        <f t="shared" si="3"/>
        <v>#DIV/0!</v>
      </c>
      <c r="T66" s="473">
        <f>C66-F66-G66-H66</f>
        <v>0</v>
      </c>
      <c r="U66" s="456"/>
      <c r="V66" s="474"/>
      <c r="W66" s="456"/>
      <c r="X66" s="456"/>
      <c r="Y66" s="456"/>
      <c r="Z66" s="456"/>
      <c r="AA66" s="456"/>
      <c r="AB66" s="456"/>
      <c r="AC66" s="456"/>
      <c r="AD66" s="456"/>
      <c r="AE66" s="456"/>
    </row>
    <row r="67" spans="1:31" s="422" customFormat="1" ht="14.25" customHeight="1">
      <c r="A67" s="705">
        <v>2</v>
      </c>
      <c r="B67" s="808" t="s">
        <v>467</v>
      </c>
      <c r="C67" s="809">
        <f t="shared" si="21"/>
        <v>88</v>
      </c>
      <c r="D67" s="809" t="s">
        <v>571</v>
      </c>
      <c r="E67" s="809">
        <v>62</v>
      </c>
      <c r="F67" s="809" t="s">
        <v>483</v>
      </c>
      <c r="G67" s="809"/>
      <c r="H67" s="809">
        <f t="shared" si="17"/>
        <v>88</v>
      </c>
      <c r="I67" s="809">
        <f t="shared" si="18"/>
        <v>71</v>
      </c>
      <c r="J67" s="809">
        <v>53</v>
      </c>
      <c r="K67" s="809" t="s">
        <v>483</v>
      </c>
      <c r="L67" s="809">
        <v>18</v>
      </c>
      <c r="M67" s="809"/>
      <c r="N67" s="809"/>
      <c r="O67" s="809"/>
      <c r="P67" s="810"/>
      <c r="Q67" s="811" t="s">
        <v>236</v>
      </c>
      <c r="R67" s="811">
        <f>L67+M67+N67+O67+P67+Q67</f>
        <v>35</v>
      </c>
      <c r="S67" s="812">
        <f t="shared" si="3"/>
        <v>0.7464788732394366</v>
      </c>
      <c r="T67" s="473">
        <f t="shared" si="6"/>
        <v>0</v>
      </c>
      <c r="U67" s="456"/>
      <c r="V67" s="474"/>
      <c r="W67" s="456"/>
      <c r="X67" s="456"/>
      <c r="Y67" s="456"/>
      <c r="Z67" s="456"/>
      <c r="AA67" s="456"/>
      <c r="AB67" s="456"/>
      <c r="AC67" s="456"/>
      <c r="AD67" s="456"/>
      <c r="AE67" s="456"/>
    </row>
    <row r="68" spans="1:31" s="422" customFormat="1" ht="14.25" customHeight="1">
      <c r="A68" s="705">
        <v>3</v>
      </c>
      <c r="B68" s="808" t="s">
        <v>468</v>
      </c>
      <c r="C68" s="809">
        <f t="shared" si="21"/>
        <v>88</v>
      </c>
      <c r="D68" s="809" t="s">
        <v>572</v>
      </c>
      <c r="E68" s="809">
        <v>67</v>
      </c>
      <c r="F68" s="809" t="s">
        <v>43</v>
      </c>
      <c r="G68" s="809"/>
      <c r="H68" s="809">
        <f t="shared" si="17"/>
        <v>87</v>
      </c>
      <c r="I68" s="809">
        <f t="shared" si="18"/>
        <v>72</v>
      </c>
      <c r="J68" s="809">
        <v>53</v>
      </c>
      <c r="K68" s="809" t="s">
        <v>483</v>
      </c>
      <c r="L68" s="809">
        <v>19</v>
      </c>
      <c r="M68" s="809"/>
      <c r="N68" s="809"/>
      <c r="O68" s="809"/>
      <c r="P68" s="810"/>
      <c r="Q68" s="811">
        <v>15</v>
      </c>
      <c r="R68" s="811">
        <f>L68+M68+N68+O68+P68+Q68</f>
        <v>34</v>
      </c>
      <c r="S68" s="812">
        <f t="shared" si="3"/>
        <v>0.7361111111111112</v>
      </c>
      <c r="T68" s="473">
        <f t="shared" si="6"/>
        <v>0</v>
      </c>
      <c r="U68" s="456"/>
      <c r="V68" s="474"/>
      <c r="W68" s="456"/>
      <c r="X68" s="456"/>
      <c r="Y68" s="456"/>
      <c r="Z68" s="456"/>
      <c r="AA68" s="456"/>
      <c r="AB68" s="456"/>
      <c r="AC68" s="456"/>
      <c r="AD68" s="456"/>
      <c r="AE68" s="456"/>
    </row>
    <row r="69" spans="1:31" s="21" customFormat="1" ht="14.25" customHeight="1">
      <c r="A69" s="701">
        <v>9</v>
      </c>
      <c r="B69" s="758" t="s">
        <v>469</v>
      </c>
      <c r="C69" s="702">
        <f>C70+C71+C72</f>
        <v>471</v>
      </c>
      <c r="D69" s="702">
        <f>D70+D71+D72</f>
        <v>195</v>
      </c>
      <c r="E69" s="702">
        <f aca="true" t="shared" si="24" ref="E69:R69">E70+E71+E72</f>
        <v>276</v>
      </c>
      <c r="F69" s="702">
        <f t="shared" si="24"/>
        <v>8</v>
      </c>
      <c r="G69" s="702">
        <f t="shared" si="24"/>
        <v>0</v>
      </c>
      <c r="H69" s="702">
        <f t="shared" si="24"/>
        <v>463</v>
      </c>
      <c r="I69" s="702">
        <f t="shared" si="24"/>
        <v>408</v>
      </c>
      <c r="J69" s="702">
        <f t="shared" si="24"/>
        <v>243</v>
      </c>
      <c r="K69" s="702">
        <f t="shared" si="24"/>
        <v>5</v>
      </c>
      <c r="L69" s="702">
        <f t="shared" si="24"/>
        <v>155</v>
      </c>
      <c r="M69" s="702">
        <f t="shared" si="24"/>
        <v>0</v>
      </c>
      <c r="N69" s="702">
        <f t="shared" si="24"/>
        <v>0</v>
      </c>
      <c r="O69" s="702">
        <f t="shared" si="24"/>
        <v>0</v>
      </c>
      <c r="P69" s="702">
        <f t="shared" si="24"/>
        <v>5</v>
      </c>
      <c r="Q69" s="702">
        <f t="shared" si="24"/>
        <v>55</v>
      </c>
      <c r="R69" s="702">
        <f t="shared" si="24"/>
        <v>215</v>
      </c>
      <c r="S69" s="714">
        <f t="shared" si="3"/>
        <v>0.6078431372549019</v>
      </c>
      <c r="T69" s="703">
        <f t="shared" si="6"/>
        <v>0</v>
      </c>
      <c r="U69" s="704" t="s">
        <v>494</v>
      </c>
      <c r="V69" s="474">
        <f>C69-F69</f>
        <v>463</v>
      </c>
      <c r="W69" s="704"/>
      <c r="X69" s="704"/>
      <c r="Y69" s="704"/>
      <c r="Z69" s="704"/>
      <c r="AA69" s="704"/>
      <c r="AB69" s="704"/>
      <c r="AC69" s="704"/>
      <c r="AD69" s="704"/>
      <c r="AE69" s="704"/>
    </row>
    <row r="70" spans="1:31" s="422" customFormat="1" ht="15" customHeight="1">
      <c r="A70" s="705">
        <v>1</v>
      </c>
      <c r="B70" s="706" t="s">
        <v>470</v>
      </c>
      <c r="C70" s="707">
        <f t="shared" si="21"/>
        <v>1</v>
      </c>
      <c r="D70" s="708">
        <v>1</v>
      </c>
      <c r="E70" s="733">
        <v>0</v>
      </c>
      <c r="F70" s="708">
        <v>0</v>
      </c>
      <c r="G70" s="708">
        <v>0</v>
      </c>
      <c r="H70" s="707">
        <f t="shared" si="17"/>
        <v>1</v>
      </c>
      <c r="I70" s="707">
        <f t="shared" si="18"/>
        <v>1</v>
      </c>
      <c r="J70" s="733">
        <v>0</v>
      </c>
      <c r="K70" s="708">
        <v>1</v>
      </c>
      <c r="L70" s="733">
        <v>0</v>
      </c>
      <c r="M70" s="708">
        <v>0</v>
      </c>
      <c r="N70" s="708">
        <v>0</v>
      </c>
      <c r="O70" s="708">
        <v>0</v>
      </c>
      <c r="P70" s="709">
        <v>0</v>
      </c>
      <c r="Q70" s="710">
        <v>0</v>
      </c>
      <c r="R70" s="711">
        <f>L70+M70+N70+O70+P70+Q70</f>
        <v>0</v>
      </c>
      <c r="S70" s="716">
        <f t="shared" si="3"/>
        <v>1</v>
      </c>
      <c r="T70" s="473">
        <f t="shared" si="6"/>
        <v>0</v>
      </c>
      <c r="U70" s="456"/>
      <c r="V70" s="474"/>
      <c r="W70" s="456"/>
      <c r="X70" s="456"/>
      <c r="Y70" s="456"/>
      <c r="Z70" s="456"/>
      <c r="AA70" s="456"/>
      <c r="AB70" s="456"/>
      <c r="AC70" s="456"/>
      <c r="AD70" s="456"/>
      <c r="AE70" s="456"/>
    </row>
    <row r="71" spans="1:31" s="422" customFormat="1" ht="15" customHeight="1">
      <c r="A71" s="705">
        <v>2</v>
      </c>
      <c r="B71" s="706" t="s">
        <v>471</v>
      </c>
      <c r="C71" s="707">
        <f t="shared" si="21"/>
        <v>230</v>
      </c>
      <c r="D71" s="708">
        <v>95</v>
      </c>
      <c r="E71" s="733">
        <v>135</v>
      </c>
      <c r="F71" s="708">
        <v>5</v>
      </c>
      <c r="G71" s="708">
        <v>0</v>
      </c>
      <c r="H71" s="707">
        <f t="shared" si="17"/>
        <v>225</v>
      </c>
      <c r="I71" s="707">
        <f t="shared" si="18"/>
        <v>198</v>
      </c>
      <c r="J71" s="733">
        <v>114</v>
      </c>
      <c r="K71" s="708">
        <v>1</v>
      </c>
      <c r="L71" s="733">
        <v>78</v>
      </c>
      <c r="M71" s="708">
        <v>0</v>
      </c>
      <c r="N71" s="708">
        <v>0</v>
      </c>
      <c r="O71" s="708">
        <v>0</v>
      </c>
      <c r="P71" s="709">
        <v>5</v>
      </c>
      <c r="Q71" s="710">
        <v>27</v>
      </c>
      <c r="R71" s="711">
        <f>L71+M71+N71+O71+P71+Q71</f>
        <v>110</v>
      </c>
      <c r="S71" s="716">
        <f t="shared" si="3"/>
        <v>0.5808080808080808</v>
      </c>
      <c r="T71" s="473">
        <f t="shared" si="6"/>
        <v>0</v>
      </c>
      <c r="U71" s="456"/>
      <c r="V71" s="474"/>
      <c r="W71" s="456"/>
      <c r="X71" s="456"/>
      <c r="Y71" s="456"/>
      <c r="Z71" s="456"/>
      <c r="AA71" s="456"/>
      <c r="AB71" s="456"/>
      <c r="AC71" s="456"/>
      <c r="AD71" s="456"/>
      <c r="AE71" s="456"/>
    </row>
    <row r="72" spans="1:31" s="422" customFormat="1" ht="15.75" customHeight="1">
      <c r="A72" s="705">
        <v>3</v>
      </c>
      <c r="B72" s="706" t="s">
        <v>555</v>
      </c>
      <c r="C72" s="781">
        <f t="shared" si="21"/>
        <v>240</v>
      </c>
      <c r="D72" s="692">
        <v>99</v>
      </c>
      <c r="E72" s="692">
        <v>141</v>
      </c>
      <c r="F72" s="692">
        <v>3</v>
      </c>
      <c r="G72" s="692">
        <v>0</v>
      </c>
      <c r="H72" s="781">
        <f t="shared" si="17"/>
        <v>237</v>
      </c>
      <c r="I72" s="781">
        <f t="shared" si="18"/>
        <v>209</v>
      </c>
      <c r="J72" s="692">
        <v>129</v>
      </c>
      <c r="K72" s="692">
        <v>3</v>
      </c>
      <c r="L72" s="692">
        <v>77</v>
      </c>
      <c r="M72" s="692">
        <v>0</v>
      </c>
      <c r="N72" s="692">
        <v>0</v>
      </c>
      <c r="O72" s="692">
        <v>0</v>
      </c>
      <c r="P72" s="782">
        <v>0</v>
      </c>
      <c r="Q72" s="783">
        <v>28</v>
      </c>
      <c r="R72" s="711">
        <f>L72+M72+N72+O72+P72+Q72</f>
        <v>105</v>
      </c>
      <c r="S72" s="716">
        <f t="shared" si="3"/>
        <v>0.631578947368421</v>
      </c>
      <c r="T72" s="473">
        <f t="shared" si="6"/>
        <v>0</v>
      </c>
      <c r="U72" s="456"/>
      <c r="V72" s="456"/>
      <c r="W72" s="456"/>
      <c r="X72" s="456"/>
      <c r="Y72" s="456"/>
      <c r="Z72" s="456"/>
      <c r="AA72" s="456"/>
      <c r="AB72" s="456"/>
      <c r="AC72" s="456"/>
      <c r="AD72" s="456"/>
      <c r="AE72" s="456"/>
    </row>
    <row r="73" spans="1:31" s="422" customFormat="1" ht="19.5" customHeight="1">
      <c r="A73" s="744"/>
      <c r="B73" s="745"/>
      <c r="C73" s="746"/>
      <c r="D73" s="747"/>
      <c r="E73" s="747"/>
      <c r="F73" s="747"/>
      <c r="G73" s="747"/>
      <c r="H73" s="746"/>
      <c r="I73" s="746"/>
      <c r="J73" s="747"/>
      <c r="K73" s="747"/>
      <c r="L73" s="747"/>
      <c r="M73" s="1135" t="s">
        <v>560</v>
      </c>
      <c r="N73" s="1135"/>
      <c r="O73" s="1135"/>
      <c r="P73" s="1135"/>
      <c r="Q73" s="1135"/>
      <c r="R73" s="1135"/>
      <c r="S73" s="1135"/>
      <c r="T73" s="473"/>
      <c r="U73" s="456"/>
      <c r="V73" s="456"/>
      <c r="W73" s="456"/>
      <c r="X73" s="456"/>
      <c r="Y73" s="456"/>
      <c r="Z73" s="456"/>
      <c r="AA73" s="456"/>
      <c r="AB73" s="456"/>
      <c r="AC73" s="456"/>
      <c r="AD73" s="456"/>
      <c r="AE73" s="456"/>
    </row>
    <row r="74" spans="1:31" s="485" customFormat="1" ht="16.5" customHeight="1">
      <c r="A74" s="481"/>
      <c r="B74" s="1136" t="s">
        <v>4</v>
      </c>
      <c r="C74" s="1136"/>
      <c r="D74" s="1136"/>
      <c r="E74" s="1136"/>
      <c r="F74" s="482"/>
      <c r="G74" s="482"/>
      <c r="H74" s="483"/>
      <c r="I74" s="483"/>
      <c r="J74" s="482"/>
      <c r="K74" s="482"/>
      <c r="L74" s="1137" t="s">
        <v>562</v>
      </c>
      <c r="M74" s="1137"/>
      <c r="N74" s="1137"/>
      <c r="O74" s="1137"/>
      <c r="P74" s="1137"/>
      <c r="Q74" s="1137"/>
      <c r="R74" s="1137"/>
      <c r="S74" s="1137"/>
      <c r="T74" s="1137"/>
      <c r="U74" s="484"/>
      <c r="V74" s="484"/>
      <c r="W74" s="484"/>
      <c r="X74" s="484"/>
      <c r="Y74" s="484"/>
      <c r="Z74" s="484"/>
      <c r="AA74" s="484"/>
      <c r="AB74" s="484"/>
      <c r="AC74" s="484"/>
      <c r="AD74" s="484"/>
      <c r="AE74" s="484"/>
    </row>
    <row r="75" spans="2:20" ht="18.75">
      <c r="B75" s="1130"/>
      <c r="C75" s="1130"/>
      <c r="D75" s="1130"/>
      <c r="E75" s="460"/>
      <c r="F75" s="460"/>
      <c r="G75" s="460"/>
      <c r="H75" s="465"/>
      <c r="I75" s="465"/>
      <c r="J75" s="460"/>
      <c r="K75" s="460"/>
      <c r="L75" s="460"/>
      <c r="M75" s="460"/>
      <c r="N75" s="460"/>
      <c r="O75" s="459" t="s">
        <v>498</v>
      </c>
      <c r="P75" s="459"/>
      <c r="Q75" s="459"/>
      <c r="R75" s="459"/>
      <c r="S75" s="459"/>
      <c r="T75" s="459"/>
    </row>
    <row r="76" spans="4:20" ht="15.75">
      <c r="D76" s="460"/>
      <c r="E76" s="460"/>
      <c r="F76" s="460"/>
      <c r="G76" s="460"/>
      <c r="H76" s="465"/>
      <c r="I76" s="465"/>
      <c r="J76" s="460"/>
      <c r="K76" s="460"/>
      <c r="L76" s="460"/>
      <c r="M76" s="460"/>
      <c r="N76" s="460"/>
      <c r="O76" s="460"/>
      <c r="P76" s="460"/>
      <c r="Q76" s="460"/>
      <c r="R76" s="460"/>
      <c r="T76" s="486"/>
    </row>
    <row r="77" spans="4:20" ht="17.25" customHeight="1">
      <c r="D77" s="460"/>
      <c r="E77" s="460"/>
      <c r="F77" s="460"/>
      <c r="G77" s="460"/>
      <c r="H77" s="465"/>
      <c r="I77" s="465"/>
      <c r="J77" s="460"/>
      <c r="K77" s="460"/>
      <c r="L77" s="460"/>
      <c r="M77" s="460"/>
      <c r="N77" s="460"/>
      <c r="O77" s="460"/>
      <c r="P77" s="460"/>
      <c r="Q77" s="460"/>
      <c r="R77" s="460"/>
      <c r="T77" s="486"/>
    </row>
    <row r="78" spans="1:20" ht="16.5" customHeight="1">
      <c r="A78" s="458"/>
      <c r="D78" s="460"/>
      <c r="E78" s="460"/>
      <c r="F78" s="460"/>
      <c r="G78" s="460"/>
      <c r="H78" s="465"/>
      <c r="I78" s="465"/>
      <c r="J78" s="460"/>
      <c r="K78" s="460"/>
      <c r="L78" s="460"/>
      <c r="M78" s="460"/>
      <c r="N78" s="460"/>
      <c r="O78" s="460"/>
      <c r="P78" s="460"/>
      <c r="Q78" s="460"/>
      <c r="R78" s="460"/>
      <c r="T78" s="486"/>
    </row>
    <row r="79" spans="2:20" ht="18.75">
      <c r="B79" s="1138" t="s">
        <v>561</v>
      </c>
      <c r="C79" s="1138"/>
      <c r="D79" s="1138"/>
      <c r="O79" s="459" t="s">
        <v>563</v>
      </c>
      <c r="P79" s="459"/>
      <c r="Q79" s="459"/>
      <c r="R79" s="459"/>
      <c r="S79" s="459"/>
      <c r="T79" s="459"/>
    </row>
    <row r="80" spans="2:20" ht="19.5" customHeight="1">
      <c r="B80" s="1139"/>
      <c r="C80" s="1139"/>
      <c r="D80" s="1139"/>
      <c r="E80" s="1139"/>
      <c r="F80" s="1139"/>
      <c r="G80" s="1139"/>
      <c r="H80" s="1139"/>
      <c r="I80" s="1139"/>
      <c r="J80" s="1139"/>
      <c r="K80" s="1139"/>
      <c r="L80" s="1139"/>
      <c r="M80" s="1139"/>
      <c r="N80" s="1139"/>
      <c r="O80" s="1139"/>
      <c r="P80" s="1139"/>
      <c r="Q80" s="460"/>
      <c r="R80" s="460"/>
      <c r="T80" s="486"/>
    </row>
    <row r="81" spans="2:20" ht="15" customHeight="1">
      <c r="B81" s="1139"/>
      <c r="C81" s="1139"/>
      <c r="D81" s="1139"/>
      <c r="E81" s="1139"/>
      <c r="F81" s="1139"/>
      <c r="G81" s="1139"/>
      <c r="H81" s="1139"/>
      <c r="I81" s="1139"/>
      <c r="J81" s="1139"/>
      <c r="K81" s="1139"/>
      <c r="L81" s="1139"/>
      <c r="M81" s="1139"/>
      <c r="N81" s="1139"/>
      <c r="O81" s="1139"/>
      <c r="P81" s="1139"/>
      <c r="Q81" s="460"/>
      <c r="R81" s="460"/>
      <c r="T81" s="486"/>
    </row>
    <row r="82" spans="1:20" ht="31.5" customHeight="1">
      <c r="A82" s="487"/>
      <c r="B82" s="1140"/>
      <c r="C82" s="1140"/>
      <c r="D82" s="1140"/>
      <c r="E82" s="1140"/>
      <c r="F82" s="1140"/>
      <c r="G82" s="1140"/>
      <c r="H82" s="1140"/>
      <c r="I82" s="1140"/>
      <c r="J82" s="1140"/>
      <c r="K82" s="1140"/>
      <c r="L82" s="1140"/>
      <c r="M82" s="1140"/>
      <c r="N82" s="1140"/>
      <c r="O82" s="1140"/>
      <c r="P82" s="1140"/>
      <c r="Q82" s="487"/>
      <c r="R82" s="457"/>
      <c r="T82" s="486"/>
    </row>
    <row r="83" spans="1:20" ht="34.5" customHeight="1">
      <c r="A83" s="487"/>
      <c r="B83" s="487"/>
      <c r="C83" s="488"/>
      <c r="D83" s="487"/>
      <c r="E83" s="487"/>
      <c r="F83" s="487"/>
      <c r="G83" s="487"/>
      <c r="H83" s="488"/>
      <c r="I83" s="488"/>
      <c r="J83" s="487"/>
      <c r="K83" s="487"/>
      <c r="L83" s="487"/>
      <c r="M83" s="487"/>
      <c r="N83" s="487"/>
      <c r="O83" s="487"/>
      <c r="P83" s="487"/>
      <c r="Q83" s="487"/>
      <c r="R83" s="457"/>
      <c r="T83" s="486"/>
    </row>
    <row r="84" spans="1:20" ht="15.75">
      <c r="A84" s="487"/>
      <c r="B84" s="487"/>
      <c r="C84" s="488"/>
      <c r="D84" s="487"/>
      <c r="E84" s="487"/>
      <c r="F84" s="487"/>
      <c r="G84" s="487"/>
      <c r="H84" s="488"/>
      <c r="I84" s="488"/>
      <c r="J84" s="487"/>
      <c r="K84" s="487"/>
      <c r="L84" s="487"/>
      <c r="M84" s="487"/>
      <c r="N84" s="487"/>
      <c r="O84" s="487"/>
      <c r="P84" s="487"/>
      <c r="Q84" s="487"/>
      <c r="R84" s="457"/>
      <c r="T84" s="486"/>
    </row>
  </sheetData>
  <sheetProtection/>
  <mergeCells count="44">
    <mergeCell ref="A3:D3"/>
    <mergeCell ref="E3:O3"/>
    <mergeCell ref="P3:T3"/>
    <mergeCell ref="E4:O4"/>
    <mergeCell ref="P4:T4"/>
    <mergeCell ref="E1:O1"/>
    <mergeCell ref="P1:T1"/>
    <mergeCell ref="A2:D2"/>
    <mergeCell ref="E2:O2"/>
    <mergeCell ref="P2:T2"/>
    <mergeCell ref="P5:T5"/>
    <mergeCell ref="A6:B10"/>
    <mergeCell ref="C6:E6"/>
    <mergeCell ref="F6:F10"/>
    <mergeCell ref="G6:G10"/>
    <mergeCell ref="H6:Q6"/>
    <mergeCell ref="R6:R10"/>
    <mergeCell ref="S6:S10"/>
    <mergeCell ref="C7:C10"/>
    <mergeCell ref="D7:E8"/>
    <mergeCell ref="Q7:Q10"/>
    <mergeCell ref="I8:I10"/>
    <mergeCell ref="J8:P8"/>
    <mergeCell ref="L9:L10"/>
    <mergeCell ref="M9:M10"/>
    <mergeCell ref="N9:N10"/>
    <mergeCell ref="O9:O10"/>
    <mergeCell ref="P9:P10"/>
    <mergeCell ref="B79:D79"/>
    <mergeCell ref="B80:P80"/>
    <mergeCell ref="B81:P81"/>
    <mergeCell ref="B82:P82"/>
    <mergeCell ref="D9:D10"/>
    <mergeCell ref="E9:E10"/>
    <mergeCell ref="J9:J10"/>
    <mergeCell ref="K9:K10"/>
    <mergeCell ref="H7:H10"/>
    <mergeCell ref="I7:P7"/>
    <mergeCell ref="B75:D75"/>
    <mergeCell ref="A11:B11"/>
    <mergeCell ref="A12:B12"/>
    <mergeCell ref="M73:S73"/>
    <mergeCell ref="B74:E74"/>
    <mergeCell ref="L74:T74"/>
  </mergeCells>
  <printOptions/>
  <pageMargins left="0.25" right="0" top="0" bottom="0" header="0.511811023622047" footer="0.275590551181102"/>
  <pageSetup horizontalDpi="600" verticalDpi="600" orientation="landscape" paperSize="9" r:id="rId2"/>
  <ignoredErrors>
    <ignoredError sqref="E23:R24 H64:R64 H47:I49 R47:R49 R19:R20 E59:R59 H55:I58 R55:R58 H38:I40 R38:R40 H36:I36 H15:I19 H25:I34 R25:R34 I20 G14:G16 G18:G22 G17 G67 G66 G68 R36 R15:R17 E46:F46 G45:I46 J46 L45:R46 K46" numberStoredAsText="1"/>
    <ignoredError sqref="R61:R63 H61:I63 F60:R60 E65:R65 H66:I68 R66:R68 R51:R53 H51:I53 E50:R50 R70:R71 H70:I71 E69:R69 R42:R44 E41:R41 H42:I44 G54:R54" numberStoredAsText="1" formula="1"/>
    <ignoredError sqref="C61:C63 C60:D60 S60 S61:S63 C65:D65 S65:S68 C66:C68 C51:C53 C50:D50 C70:C71 C69 C42:C44 C41:D41 C54 S19" formula="1"/>
  </ignoredErrors>
  <drawing r:id="rId1"/>
</worksheet>
</file>

<file path=xl/worksheets/sheet14.xml><?xml version="1.0" encoding="utf-8"?>
<worksheet xmlns="http://schemas.openxmlformats.org/spreadsheetml/2006/main" xmlns:r="http://schemas.openxmlformats.org/officeDocument/2006/relationships">
  <sheetPr>
    <tabColor indexed="19"/>
  </sheetPr>
  <dimension ref="A1:AF86"/>
  <sheetViews>
    <sheetView tabSelected="1" zoomScale="120" zoomScaleNormal="120" zoomScalePageLayoutView="0" workbookViewId="0" topLeftCell="D1">
      <pane xSplit="18630" ySplit="1965" topLeftCell="J14" activePane="bottomLeft" state="split"/>
      <selection pane="topLeft" activeCell="E3" sqref="E3:P3"/>
      <selection pane="topRight" activeCell="Z10" sqref="Z10"/>
      <selection pane="bottomLeft" activeCell="T21" sqref="T21"/>
      <selection pane="bottomRight" activeCell="A41" sqref="A41"/>
    </sheetView>
  </sheetViews>
  <sheetFormatPr defaultColWidth="9.00390625" defaultRowHeight="15.75"/>
  <cols>
    <col min="1" max="1" width="2.875" style="457" customWidth="1"/>
    <col min="2" max="2" width="15.125" style="457" customWidth="1"/>
    <col min="3" max="3" width="8.125" style="463" customWidth="1"/>
    <col min="4" max="4" width="7.25390625" style="457" customWidth="1"/>
    <col min="5" max="5" width="8.00390625" style="457" customWidth="1"/>
    <col min="6" max="6" width="7.25390625" style="457" customWidth="1"/>
    <col min="7" max="7" width="3.375" style="457" customWidth="1"/>
    <col min="8" max="9" width="8.375" style="463" customWidth="1"/>
    <col min="10" max="10" width="7.375" style="457" customWidth="1"/>
    <col min="11" max="11" width="6.25390625" style="457" customWidth="1"/>
    <col min="12" max="12" width="4.625" style="457" customWidth="1"/>
    <col min="13" max="13" width="8.625" style="457" customWidth="1"/>
    <col min="14" max="14" width="7.125" style="457" customWidth="1"/>
    <col min="15" max="15" width="5.75390625" style="457" customWidth="1"/>
    <col min="16" max="16" width="5.25390625" style="457" customWidth="1"/>
    <col min="17" max="17" width="5.875" style="457" customWidth="1"/>
    <col min="18" max="18" width="7.00390625" style="457" customWidth="1"/>
    <col min="19" max="19" width="7.875" style="463" customWidth="1"/>
    <col min="20" max="20" width="5.50390625" style="486" customWidth="1"/>
    <col min="21" max="22" width="9.00390625" style="463" customWidth="1"/>
    <col min="23" max="23" width="10.50390625" style="463" customWidth="1"/>
    <col min="24" max="32" width="9.00390625" style="463" customWidth="1"/>
    <col min="33" max="16384" width="9.00390625" style="457" customWidth="1"/>
  </cols>
  <sheetData>
    <row r="1" spans="1:21" ht="20.25" customHeight="1">
      <c r="A1" s="489" t="s">
        <v>28</v>
      </c>
      <c r="B1" s="460"/>
      <c r="C1" s="465"/>
      <c r="E1" s="1181" t="s">
        <v>496</v>
      </c>
      <c r="F1" s="1181"/>
      <c r="G1" s="1181"/>
      <c r="H1" s="1181"/>
      <c r="I1" s="1181"/>
      <c r="J1" s="1181"/>
      <c r="K1" s="1181"/>
      <c r="L1" s="1181"/>
      <c r="M1" s="1181"/>
      <c r="N1" s="1181"/>
      <c r="O1" s="1181"/>
      <c r="P1" s="1181"/>
      <c r="Q1" s="1178" t="s">
        <v>421</v>
      </c>
      <c r="R1" s="1178"/>
      <c r="S1" s="1178"/>
      <c r="T1" s="1178"/>
      <c r="U1" s="1178"/>
    </row>
    <row r="2" spans="1:21" ht="17.25" customHeight="1">
      <c r="A2" s="1176" t="s">
        <v>226</v>
      </c>
      <c r="B2" s="1176"/>
      <c r="C2" s="1176"/>
      <c r="D2" s="1176"/>
      <c r="E2" s="1182" t="s">
        <v>34</v>
      </c>
      <c r="F2" s="1182"/>
      <c r="G2" s="1182"/>
      <c r="H2" s="1182"/>
      <c r="I2" s="1182"/>
      <c r="J2" s="1182"/>
      <c r="K2" s="1182"/>
      <c r="L2" s="1182"/>
      <c r="M2" s="1182"/>
      <c r="N2" s="1182"/>
      <c r="O2" s="1182"/>
      <c r="P2" s="1182"/>
      <c r="Q2" s="1180" t="s">
        <v>472</v>
      </c>
      <c r="R2" s="1180"/>
      <c r="S2" s="1180"/>
      <c r="T2" s="1180"/>
      <c r="U2" s="1180"/>
    </row>
    <row r="3" spans="1:21" ht="14.25" customHeight="1">
      <c r="A3" s="1176" t="s">
        <v>227</v>
      </c>
      <c r="B3" s="1176"/>
      <c r="C3" s="1176"/>
      <c r="D3" s="1176"/>
      <c r="E3" s="1177" t="s">
        <v>575</v>
      </c>
      <c r="F3" s="1177"/>
      <c r="G3" s="1177"/>
      <c r="H3" s="1177"/>
      <c r="I3" s="1177"/>
      <c r="J3" s="1177"/>
      <c r="K3" s="1177"/>
      <c r="L3" s="1177"/>
      <c r="M3" s="1177"/>
      <c r="N3" s="1177"/>
      <c r="O3" s="1177"/>
      <c r="P3" s="1177"/>
      <c r="Q3" s="1178" t="s">
        <v>485</v>
      </c>
      <c r="R3" s="1178"/>
      <c r="S3" s="1178"/>
      <c r="T3" s="1178"/>
      <c r="U3" s="1178"/>
    </row>
    <row r="4" spans="1:21" ht="14.25" customHeight="1">
      <c r="A4" s="460" t="s">
        <v>105</v>
      </c>
      <c r="B4" s="460"/>
      <c r="C4" s="465"/>
      <c r="D4" s="460"/>
      <c r="E4" s="460"/>
      <c r="F4" s="460"/>
      <c r="G4" s="460"/>
      <c r="H4" s="465"/>
      <c r="I4" s="490" t="s">
        <v>576</v>
      </c>
      <c r="J4" s="460"/>
      <c r="K4" s="460"/>
      <c r="L4" s="460"/>
      <c r="M4" s="460"/>
      <c r="N4" s="460"/>
      <c r="O4" s="455"/>
      <c r="P4" s="455"/>
      <c r="Q4" s="1180" t="s">
        <v>486</v>
      </c>
      <c r="R4" s="1180"/>
      <c r="S4" s="1180"/>
      <c r="T4" s="1180"/>
      <c r="U4" s="1180"/>
    </row>
    <row r="5" spans="2:21" ht="15" customHeight="1">
      <c r="B5" s="466"/>
      <c r="C5" s="467"/>
      <c r="Q5" s="1158" t="s">
        <v>488</v>
      </c>
      <c r="R5" s="1158"/>
      <c r="S5" s="1158"/>
      <c r="T5" s="1158"/>
      <c r="U5" s="1158"/>
    </row>
    <row r="6" spans="1:20" ht="22.5" customHeight="1">
      <c r="A6" s="1159" t="s">
        <v>53</v>
      </c>
      <c r="B6" s="1160"/>
      <c r="C6" s="1165" t="s">
        <v>106</v>
      </c>
      <c r="D6" s="1166"/>
      <c r="E6" s="1167"/>
      <c r="F6" s="1168" t="s">
        <v>97</v>
      </c>
      <c r="G6" s="1157" t="s">
        <v>107</v>
      </c>
      <c r="H6" s="1172" t="s">
        <v>98</v>
      </c>
      <c r="I6" s="1173"/>
      <c r="J6" s="1173"/>
      <c r="K6" s="1173"/>
      <c r="L6" s="1173"/>
      <c r="M6" s="1173"/>
      <c r="N6" s="1173"/>
      <c r="O6" s="1173"/>
      <c r="P6" s="1173"/>
      <c r="Q6" s="1173"/>
      <c r="R6" s="1174"/>
      <c r="S6" s="1175" t="s">
        <v>490</v>
      </c>
      <c r="T6" s="1175" t="s">
        <v>497</v>
      </c>
    </row>
    <row r="7" spans="1:32" s="470" customFormat="1" ht="16.5" customHeight="1">
      <c r="A7" s="1161"/>
      <c r="B7" s="1162"/>
      <c r="C7" s="1175" t="s">
        <v>42</v>
      </c>
      <c r="D7" s="1148" t="s">
        <v>7</v>
      </c>
      <c r="E7" s="1151"/>
      <c r="F7" s="1169"/>
      <c r="G7" s="1171"/>
      <c r="H7" s="1145" t="s">
        <v>31</v>
      </c>
      <c r="I7" s="1148" t="s">
        <v>99</v>
      </c>
      <c r="J7" s="1149"/>
      <c r="K7" s="1149"/>
      <c r="L7" s="1149"/>
      <c r="M7" s="1149"/>
      <c r="N7" s="1149"/>
      <c r="O7" s="1149"/>
      <c r="P7" s="1149"/>
      <c r="Q7" s="1150"/>
      <c r="R7" s="1151" t="s">
        <v>108</v>
      </c>
      <c r="S7" s="1146"/>
      <c r="T7" s="1146"/>
      <c r="U7" s="468"/>
      <c r="V7" s="468"/>
      <c r="W7" s="468"/>
      <c r="X7" s="468"/>
      <c r="Y7" s="468"/>
      <c r="Z7" s="468"/>
      <c r="AA7" s="468"/>
      <c r="AB7" s="469"/>
      <c r="AC7" s="469"/>
      <c r="AD7" s="469"/>
      <c r="AE7" s="469"/>
      <c r="AF7" s="469"/>
    </row>
    <row r="8" spans="1:20" ht="15.75" customHeight="1">
      <c r="A8" s="1161"/>
      <c r="B8" s="1162"/>
      <c r="C8" s="1146"/>
      <c r="D8" s="1170"/>
      <c r="E8" s="1153"/>
      <c r="F8" s="1169"/>
      <c r="G8" s="1171"/>
      <c r="H8" s="1146"/>
      <c r="I8" s="1145" t="s">
        <v>31</v>
      </c>
      <c r="J8" s="1154" t="s">
        <v>7</v>
      </c>
      <c r="K8" s="1155"/>
      <c r="L8" s="1155"/>
      <c r="M8" s="1155"/>
      <c r="N8" s="1155"/>
      <c r="O8" s="1155"/>
      <c r="P8" s="1155"/>
      <c r="Q8" s="1143"/>
      <c r="R8" s="1152"/>
      <c r="S8" s="1146"/>
      <c r="T8" s="1146"/>
    </row>
    <row r="9" spans="1:20" ht="15.75" customHeight="1">
      <c r="A9" s="1161"/>
      <c r="B9" s="1162"/>
      <c r="C9" s="1146"/>
      <c r="D9" s="1141" t="s">
        <v>109</v>
      </c>
      <c r="E9" s="1141" t="s">
        <v>110</v>
      </c>
      <c r="F9" s="1169"/>
      <c r="G9" s="1171"/>
      <c r="H9" s="1146"/>
      <c r="I9" s="1146"/>
      <c r="J9" s="1143" t="s">
        <v>111</v>
      </c>
      <c r="K9" s="1144" t="s">
        <v>112</v>
      </c>
      <c r="L9" s="1141" t="s">
        <v>104</v>
      </c>
      <c r="M9" s="1156" t="s">
        <v>100</v>
      </c>
      <c r="N9" s="1157" t="s">
        <v>113</v>
      </c>
      <c r="O9" s="1157" t="s">
        <v>101</v>
      </c>
      <c r="P9" s="1157" t="s">
        <v>492</v>
      </c>
      <c r="Q9" s="1157" t="s">
        <v>493</v>
      </c>
      <c r="R9" s="1152"/>
      <c r="S9" s="1146"/>
      <c r="T9" s="1146"/>
    </row>
    <row r="10" spans="1:20" ht="60.75" customHeight="1">
      <c r="A10" s="1163"/>
      <c r="B10" s="1164"/>
      <c r="C10" s="1147"/>
      <c r="D10" s="1142"/>
      <c r="E10" s="1142"/>
      <c r="F10" s="1170"/>
      <c r="G10" s="1142"/>
      <c r="H10" s="1147"/>
      <c r="I10" s="1147"/>
      <c r="J10" s="1143"/>
      <c r="K10" s="1144"/>
      <c r="L10" s="1192"/>
      <c r="M10" s="1156"/>
      <c r="N10" s="1142"/>
      <c r="O10" s="1142" t="s">
        <v>101</v>
      </c>
      <c r="P10" s="1142" t="s">
        <v>492</v>
      </c>
      <c r="Q10" s="1142" t="s">
        <v>493</v>
      </c>
      <c r="R10" s="1153"/>
      <c r="S10" s="1147"/>
      <c r="T10" s="1147"/>
    </row>
    <row r="11" spans="1:20" ht="11.25" customHeight="1">
      <c r="A11" s="1131" t="s">
        <v>6</v>
      </c>
      <c r="B11" s="1132"/>
      <c r="C11" s="471">
        <v>1</v>
      </c>
      <c r="D11" s="472">
        <v>2</v>
      </c>
      <c r="E11" s="472">
        <v>3</v>
      </c>
      <c r="F11" s="472">
        <v>4</v>
      </c>
      <c r="G11" s="472">
        <v>5</v>
      </c>
      <c r="H11" s="471">
        <v>6</v>
      </c>
      <c r="I11" s="471">
        <v>7</v>
      </c>
      <c r="J11" s="472">
        <v>8</v>
      </c>
      <c r="K11" s="472">
        <v>9</v>
      </c>
      <c r="L11" s="472" t="s">
        <v>79</v>
      </c>
      <c r="M11" s="472" t="s">
        <v>80</v>
      </c>
      <c r="N11" s="472" t="s">
        <v>81</v>
      </c>
      <c r="O11" s="472" t="s">
        <v>81</v>
      </c>
      <c r="P11" s="472" t="s">
        <v>83</v>
      </c>
      <c r="Q11" s="472" t="s">
        <v>234</v>
      </c>
      <c r="R11" s="472" t="s">
        <v>235</v>
      </c>
      <c r="S11" s="471">
        <v>17</v>
      </c>
      <c r="T11" s="471">
        <v>18</v>
      </c>
    </row>
    <row r="12" spans="1:32" s="829" customFormat="1" ht="22.5" customHeight="1">
      <c r="A12" s="1183" t="s">
        <v>30</v>
      </c>
      <c r="B12" s="1184"/>
      <c r="C12" s="815">
        <f>C13+C23</f>
        <v>1460213126</v>
      </c>
      <c r="D12" s="815">
        <f aca="true" t="shared" si="0" ref="D12:S12">D13+D23</f>
        <v>267647107</v>
      </c>
      <c r="E12" s="815">
        <f t="shared" si="0"/>
        <v>1192566019</v>
      </c>
      <c r="F12" s="815">
        <f t="shared" si="0"/>
        <v>3339585</v>
      </c>
      <c r="G12" s="815">
        <f t="shared" si="0"/>
        <v>0</v>
      </c>
      <c r="H12" s="815">
        <f t="shared" si="0"/>
        <v>1456873541</v>
      </c>
      <c r="I12" s="815">
        <f t="shared" si="0"/>
        <v>1318453624</v>
      </c>
      <c r="J12" s="815">
        <f>J13+J23</f>
        <v>26497471</v>
      </c>
      <c r="K12" s="815">
        <f t="shared" si="0"/>
        <v>2533581</v>
      </c>
      <c r="L12" s="815">
        <f t="shared" si="0"/>
        <v>0</v>
      </c>
      <c r="M12" s="815">
        <f t="shared" si="0"/>
        <v>1265690352</v>
      </c>
      <c r="N12" s="815">
        <f t="shared" si="0"/>
        <v>21950900</v>
      </c>
      <c r="O12" s="815">
        <f t="shared" si="0"/>
        <v>1637102</v>
      </c>
      <c r="P12" s="815">
        <f t="shared" si="0"/>
        <v>0</v>
      </c>
      <c r="Q12" s="815">
        <f t="shared" si="0"/>
        <v>144218</v>
      </c>
      <c r="R12" s="815">
        <f t="shared" si="0"/>
        <v>138419917</v>
      </c>
      <c r="S12" s="815">
        <f t="shared" si="0"/>
        <v>1427842489</v>
      </c>
      <c r="T12" s="820">
        <f>((J12+K12+L12)/I12)*100%</f>
        <v>0.022019016423136625</v>
      </c>
      <c r="U12" s="826">
        <f>C12-F12-G12-H12</f>
        <v>0</v>
      </c>
      <c r="V12" s="827"/>
      <c r="W12" s="823">
        <f>C12-F12</f>
        <v>1456873541</v>
      </c>
      <c r="X12" s="828"/>
      <c r="Y12" s="828"/>
      <c r="Z12" s="828"/>
      <c r="AA12" s="828"/>
      <c r="AB12" s="828"/>
      <c r="AC12" s="828"/>
      <c r="AD12" s="828"/>
      <c r="AE12" s="828"/>
      <c r="AF12" s="828"/>
    </row>
    <row r="13" spans="1:32" s="721" customFormat="1" ht="14.25" customHeight="1">
      <c r="A13" s="737" t="s">
        <v>0</v>
      </c>
      <c r="B13" s="738" t="s">
        <v>76</v>
      </c>
      <c r="C13" s="491">
        <f>C14+C15+C16+C17+C18+C19+C20+C21+C22</f>
        <v>36998981</v>
      </c>
      <c r="D13" s="491">
        <f aca="true" t="shared" si="1" ref="D13:Q13">D14+D15+D16+D17+D18+D19+D20+D21+D22</f>
        <v>30678455</v>
      </c>
      <c r="E13" s="491">
        <f>E14+E15+E16+E17+E18+E19+E20+E21+E22</f>
        <v>6320526</v>
      </c>
      <c r="F13" s="491">
        <f t="shared" si="1"/>
        <v>0</v>
      </c>
      <c r="G13" s="491">
        <f t="shared" si="1"/>
        <v>0</v>
      </c>
      <c r="H13" s="491">
        <f t="shared" si="1"/>
        <v>36998981</v>
      </c>
      <c r="I13" s="491">
        <f t="shared" si="1"/>
        <v>22196941</v>
      </c>
      <c r="J13" s="491">
        <f t="shared" si="1"/>
        <v>1775231</v>
      </c>
      <c r="K13" s="491">
        <f t="shared" si="1"/>
        <v>152585</v>
      </c>
      <c r="L13" s="491">
        <f t="shared" si="1"/>
        <v>0</v>
      </c>
      <c r="M13" s="491">
        <f>M14+M15+M16+M17+M18+M19+M20+M21+M22</f>
        <v>18577505</v>
      </c>
      <c r="N13" s="491">
        <f t="shared" si="1"/>
        <v>18878</v>
      </c>
      <c r="O13" s="491">
        <f t="shared" si="1"/>
        <v>1637102</v>
      </c>
      <c r="P13" s="491">
        <f t="shared" si="1"/>
        <v>0</v>
      </c>
      <c r="Q13" s="491">
        <f t="shared" si="1"/>
        <v>35640</v>
      </c>
      <c r="R13" s="491">
        <f>R14+R15+R16+R17+R18+R19+R20+R21+R22</f>
        <v>14802040</v>
      </c>
      <c r="S13" s="491">
        <f>S14+S15+S16+S17+S18+S19+S20+S21+S22</f>
        <v>35071165</v>
      </c>
      <c r="T13" s="731">
        <f aca="true" t="shared" si="2" ref="T13:T72">((J13+K13+L13)/I13)*100%</f>
        <v>0.08685052593508268</v>
      </c>
      <c r="U13" s="492">
        <f aca="true" t="shared" si="3" ref="U13:U72">C13-F13-G13-H13</f>
        <v>0</v>
      </c>
      <c r="V13" s="739" t="s">
        <v>494</v>
      </c>
      <c r="W13" s="682">
        <f>C13-F13</f>
        <v>36998981</v>
      </c>
      <c r="X13" s="720"/>
      <c r="Y13" s="720"/>
      <c r="Z13" s="720"/>
      <c r="AA13" s="720"/>
      <c r="AB13" s="720"/>
      <c r="AC13" s="720"/>
      <c r="AD13" s="720"/>
      <c r="AE13" s="720"/>
      <c r="AF13" s="720"/>
    </row>
    <row r="14" spans="1:32" s="721" customFormat="1" ht="14.25" customHeight="1">
      <c r="A14" s="734">
        <v>1</v>
      </c>
      <c r="B14" s="706" t="s">
        <v>425</v>
      </c>
      <c r="C14" s="491">
        <f aca="true" t="shared" si="4" ref="C14:C22">D14+E14</f>
        <v>1831851</v>
      </c>
      <c r="D14" s="724">
        <v>1828650</v>
      </c>
      <c r="E14" s="724">
        <v>3201</v>
      </c>
      <c r="F14" s="724"/>
      <c r="G14" s="724"/>
      <c r="H14" s="491">
        <f aca="true" t="shared" si="5" ref="H14:H22">I14+R14</f>
        <v>1831851</v>
      </c>
      <c r="I14" s="491">
        <f aca="true" t="shared" si="6" ref="I14:I22">J14+K14+L14+M14+N14+O14+P14+Q14</f>
        <v>252671</v>
      </c>
      <c r="J14" s="724">
        <v>252671</v>
      </c>
      <c r="K14" s="724"/>
      <c r="L14" s="724">
        <v>0</v>
      </c>
      <c r="M14" s="724"/>
      <c r="N14" s="724"/>
      <c r="O14" s="724"/>
      <c r="P14" s="724"/>
      <c r="Q14" s="725"/>
      <c r="R14" s="726">
        <v>1579180</v>
      </c>
      <c r="S14" s="727">
        <f>M14+N14+O14+P14+Q14+R14</f>
        <v>1579180</v>
      </c>
      <c r="T14" s="731">
        <f t="shared" si="2"/>
        <v>1</v>
      </c>
      <c r="U14" s="718">
        <f>C14-F14-G14-H14</f>
        <v>0</v>
      </c>
      <c r="V14" s="719"/>
      <c r="W14" s="682"/>
      <c r="X14" s="735"/>
      <c r="Y14" s="735"/>
      <c r="Z14" s="720"/>
      <c r="AA14" s="720"/>
      <c r="AB14" s="720"/>
      <c r="AC14" s="720"/>
      <c r="AD14" s="720"/>
      <c r="AE14" s="720"/>
      <c r="AF14" s="720"/>
    </row>
    <row r="15" spans="1:32" s="721" customFormat="1" ht="14.25" customHeight="1">
      <c r="A15" s="734">
        <v>2</v>
      </c>
      <c r="B15" s="706" t="s">
        <v>426</v>
      </c>
      <c r="C15" s="491">
        <f t="shared" si="4"/>
        <v>12234775</v>
      </c>
      <c r="D15" s="724">
        <v>11052795</v>
      </c>
      <c r="E15" s="724">
        <v>1181980</v>
      </c>
      <c r="F15" s="724"/>
      <c r="G15" s="724"/>
      <c r="H15" s="491">
        <f t="shared" si="5"/>
        <v>12234775</v>
      </c>
      <c r="I15" s="491">
        <f t="shared" si="6"/>
        <v>11419685</v>
      </c>
      <c r="J15" s="724">
        <v>1121604</v>
      </c>
      <c r="K15" s="724"/>
      <c r="L15" s="724"/>
      <c r="M15" s="724">
        <v>9388033</v>
      </c>
      <c r="N15" s="724"/>
      <c r="O15" s="724">
        <v>874408</v>
      </c>
      <c r="P15" s="724"/>
      <c r="Q15" s="725">
        <v>35640</v>
      </c>
      <c r="R15" s="726">
        <v>815090</v>
      </c>
      <c r="S15" s="727">
        <f aca="true" t="shared" si="7" ref="S15:S22">M15+N15+O15+P15+Q15+R15</f>
        <v>11113171</v>
      </c>
      <c r="T15" s="731">
        <f t="shared" si="2"/>
        <v>0.09821671963806357</v>
      </c>
      <c r="U15" s="718">
        <f>C15-F15-G15-H15</f>
        <v>0</v>
      </c>
      <c r="V15" s="719"/>
      <c r="W15" s="682"/>
      <c r="X15" s="720"/>
      <c r="Y15" s="735"/>
      <c r="Z15" s="720"/>
      <c r="AA15" s="720"/>
      <c r="AB15" s="720"/>
      <c r="AC15" s="720"/>
      <c r="AD15" s="720"/>
      <c r="AE15" s="720"/>
      <c r="AF15" s="720"/>
    </row>
    <row r="16" spans="1:32" s="721" customFormat="1" ht="14.25" customHeight="1">
      <c r="A16" s="734">
        <v>3</v>
      </c>
      <c r="B16" s="706" t="s">
        <v>427</v>
      </c>
      <c r="C16" s="491">
        <f t="shared" si="4"/>
        <v>3313989</v>
      </c>
      <c r="D16" s="724">
        <v>3303178</v>
      </c>
      <c r="E16" s="724">
        <v>10811</v>
      </c>
      <c r="F16" s="724"/>
      <c r="G16" s="724"/>
      <c r="H16" s="491">
        <f t="shared" si="5"/>
        <v>3313989</v>
      </c>
      <c r="I16" s="491">
        <f>J16+K16+L16+M16+N16+O16+P16+Q16</f>
        <v>3003413</v>
      </c>
      <c r="J16" s="724">
        <v>57111</v>
      </c>
      <c r="K16" s="724">
        <v>35730</v>
      </c>
      <c r="L16" s="724"/>
      <c r="M16" s="724">
        <v>2910572</v>
      </c>
      <c r="N16" s="724"/>
      <c r="O16" s="724"/>
      <c r="P16" s="724"/>
      <c r="Q16" s="725"/>
      <c r="R16" s="726">
        <v>310576</v>
      </c>
      <c r="S16" s="727">
        <f t="shared" si="7"/>
        <v>3221148</v>
      </c>
      <c r="T16" s="731">
        <f t="shared" si="2"/>
        <v>0.03091183263840171</v>
      </c>
      <c r="U16" s="718">
        <f t="shared" si="3"/>
        <v>0</v>
      </c>
      <c r="V16" s="719"/>
      <c r="W16" s="682"/>
      <c r="X16" s="720"/>
      <c r="Y16" s="720"/>
      <c r="Z16" s="720"/>
      <c r="AA16" s="720"/>
      <c r="AB16" s="720"/>
      <c r="AC16" s="720"/>
      <c r="AD16" s="720"/>
      <c r="AE16" s="720"/>
      <c r="AF16" s="720"/>
    </row>
    <row r="17" spans="1:32" s="721" customFormat="1" ht="14.25" customHeight="1">
      <c r="A17" s="734">
        <v>4</v>
      </c>
      <c r="B17" s="706" t="s">
        <v>429</v>
      </c>
      <c r="C17" s="491">
        <f t="shared" si="4"/>
        <v>5280665</v>
      </c>
      <c r="D17" s="724">
        <v>676197</v>
      </c>
      <c r="E17" s="724">
        <v>4604468</v>
      </c>
      <c r="F17" s="724"/>
      <c r="G17" s="724"/>
      <c r="H17" s="491">
        <f t="shared" si="5"/>
        <v>5280665</v>
      </c>
      <c r="I17" s="491">
        <f t="shared" si="6"/>
        <v>4871402</v>
      </c>
      <c r="J17" s="724">
        <v>33026</v>
      </c>
      <c r="K17" s="724"/>
      <c r="L17" s="724"/>
      <c r="M17" s="724">
        <v>4819498</v>
      </c>
      <c r="N17" s="724">
        <v>18878</v>
      </c>
      <c r="O17" s="724"/>
      <c r="P17" s="724"/>
      <c r="Q17" s="725"/>
      <c r="R17" s="726">
        <v>409263</v>
      </c>
      <c r="S17" s="727">
        <f t="shared" si="7"/>
        <v>5247639</v>
      </c>
      <c r="T17" s="731">
        <f t="shared" si="2"/>
        <v>0.0067795677712494265</v>
      </c>
      <c r="U17" s="718">
        <f t="shared" si="3"/>
        <v>0</v>
      </c>
      <c r="V17" s="719"/>
      <c r="W17" s="682"/>
      <c r="X17" s="720"/>
      <c r="Y17" s="720"/>
      <c r="Z17" s="720"/>
      <c r="AA17" s="720"/>
      <c r="AB17" s="720"/>
      <c r="AC17" s="720"/>
      <c r="AD17" s="720"/>
      <c r="AE17" s="720"/>
      <c r="AF17" s="720"/>
    </row>
    <row r="18" spans="1:32" s="721" customFormat="1" ht="14.25" customHeight="1">
      <c r="A18" s="734">
        <v>5</v>
      </c>
      <c r="B18" s="706" t="s">
        <v>424</v>
      </c>
      <c r="C18" s="491">
        <f t="shared" si="4"/>
        <v>793376</v>
      </c>
      <c r="D18" s="724">
        <v>790976</v>
      </c>
      <c r="E18" s="724">
        <v>2400</v>
      </c>
      <c r="F18" s="724"/>
      <c r="G18" s="724"/>
      <c r="H18" s="491">
        <f t="shared" si="5"/>
        <v>793376</v>
      </c>
      <c r="I18" s="491">
        <f t="shared" si="6"/>
        <v>765094</v>
      </c>
      <c r="J18" s="724">
        <v>2400</v>
      </c>
      <c r="K18" s="724"/>
      <c r="L18" s="724"/>
      <c r="M18" s="724">
        <v>0</v>
      </c>
      <c r="N18" s="724"/>
      <c r="O18" s="724">
        <v>762694</v>
      </c>
      <c r="P18" s="724"/>
      <c r="Q18" s="725"/>
      <c r="R18" s="726">
        <v>28282</v>
      </c>
      <c r="S18" s="727">
        <f t="shared" si="7"/>
        <v>790976</v>
      </c>
      <c r="T18" s="731">
        <f t="shared" si="2"/>
        <v>0.003136869456563507</v>
      </c>
      <c r="U18" s="718">
        <f t="shared" si="3"/>
        <v>0</v>
      </c>
      <c r="V18" s="719"/>
      <c r="W18" s="682"/>
      <c r="X18" s="720"/>
      <c r="Y18" s="720"/>
      <c r="Z18" s="720"/>
      <c r="AA18" s="720"/>
      <c r="AB18" s="720"/>
      <c r="AC18" s="720"/>
      <c r="AD18" s="720"/>
      <c r="AE18" s="720"/>
      <c r="AF18" s="720"/>
    </row>
    <row r="19" spans="1:32" s="721" customFormat="1" ht="14.25" customHeight="1">
      <c r="A19" s="734">
        <v>6</v>
      </c>
      <c r="B19" s="706" t="s">
        <v>430</v>
      </c>
      <c r="C19" s="491">
        <f t="shared" si="4"/>
        <v>11070002</v>
      </c>
      <c r="D19" s="724">
        <v>10734660</v>
      </c>
      <c r="E19" s="724">
        <v>335342</v>
      </c>
      <c r="F19" s="724"/>
      <c r="G19" s="724"/>
      <c r="H19" s="491">
        <f t="shared" si="5"/>
        <v>11070002</v>
      </c>
      <c r="I19" s="491">
        <f t="shared" si="6"/>
        <v>636625</v>
      </c>
      <c r="J19" s="724">
        <v>154657</v>
      </c>
      <c r="K19" s="724">
        <v>116855</v>
      </c>
      <c r="L19" s="724"/>
      <c r="M19" s="724">
        <v>365113</v>
      </c>
      <c r="N19" s="724"/>
      <c r="O19" s="724"/>
      <c r="P19" s="724"/>
      <c r="Q19" s="725"/>
      <c r="R19" s="726">
        <v>10433377</v>
      </c>
      <c r="S19" s="727">
        <f t="shared" si="7"/>
        <v>10798490</v>
      </c>
      <c r="T19" s="731">
        <f>((J19+K19+L19)/I19)*100%</f>
        <v>0.42648655016689574</v>
      </c>
      <c r="U19" s="718">
        <f t="shared" si="3"/>
        <v>0</v>
      </c>
      <c r="V19" s="719"/>
      <c r="W19" s="682"/>
      <c r="X19" s="720"/>
      <c r="Y19" s="720"/>
      <c r="Z19" s="720"/>
      <c r="AA19" s="720"/>
      <c r="AB19" s="720"/>
      <c r="AC19" s="720"/>
      <c r="AD19" s="720"/>
      <c r="AE19" s="720"/>
      <c r="AF19" s="720"/>
    </row>
    <row r="20" spans="1:32" s="721" customFormat="1" ht="14.25" customHeight="1">
      <c r="A20" s="734">
        <v>7</v>
      </c>
      <c r="B20" s="706" t="s">
        <v>557</v>
      </c>
      <c r="C20" s="491">
        <f t="shared" si="4"/>
        <v>2413977</v>
      </c>
      <c r="D20" s="724">
        <v>2262874</v>
      </c>
      <c r="E20" s="724">
        <v>151103</v>
      </c>
      <c r="F20" s="724"/>
      <c r="G20" s="724"/>
      <c r="H20" s="491">
        <f t="shared" si="5"/>
        <v>2413977</v>
      </c>
      <c r="I20" s="491">
        <f>J20+K20+L20+M20+N20+O20+P20+Q20</f>
        <v>1216830</v>
      </c>
      <c r="J20" s="724">
        <v>150362</v>
      </c>
      <c r="K20" s="724"/>
      <c r="L20" s="724"/>
      <c r="M20" s="724">
        <v>1066468</v>
      </c>
      <c r="N20" s="724"/>
      <c r="O20" s="724"/>
      <c r="P20" s="724"/>
      <c r="Q20" s="725"/>
      <c r="R20" s="726">
        <v>1197147</v>
      </c>
      <c r="S20" s="727">
        <f t="shared" si="7"/>
        <v>2263615</v>
      </c>
      <c r="T20" s="731">
        <f t="shared" si="2"/>
        <v>0.12356861681582472</v>
      </c>
      <c r="U20" s="718">
        <f t="shared" si="3"/>
        <v>0</v>
      </c>
      <c r="V20" s="719"/>
      <c r="W20" s="682"/>
      <c r="X20" s="720"/>
      <c r="Y20" s="720"/>
      <c r="Z20" s="720"/>
      <c r="AA20" s="720"/>
      <c r="AB20" s="720"/>
      <c r="AC20" s="720"/>
      <c r="AD20" s="720"/>
      <c r="AE20" s="720"/>
      <c r="AF20" s="720"/>
    </row>
    <row r="21" spans="1:32" s="721" customFormat="1" ht="14.25" customHeight="1">
      <c r="A21" s="734">
        <v>8</v>
      </c>
      <c r="B21" s="706" t="s">
        <v>566</v>
      </c>
      <c r="C21" s="491">
        <f t="shared" si="4"/>
        <v>31221</v>
      </c>
      <c r="D21" s="724"/>
      <c r="E21" s="724">
        <v>31221</v>
      </c>
      <c r="F21" s="724"/>
      <c r="G21" s="724"/>
      <c r="H21" s="491">
        <f t="shared" si="5"/>
        <v>31221</v>
      </c>
      <c r="I21" s="491">
        <f t="shared" si="6"/>
        <v>31221</v>
      </c>
      <c r="J21" s="724">
        <v>3400</v>
      </c>
      <c r="K21" s="724"/>
      <c r="L21" s="724"/>
      <c r="M21" s="724">
        <v>27821</v>
      </c>
      <c r="N21" s="724"/>
      <c r="O21" s="724"/>
      <c r="P21" s="724"/>
      <c r="Q21" s="725"/>
      <c r="R21" s="726"/>
      <c r="S21" s="727">
        <f t="shared" si="7"/>
        <v>27821</v>
      </c>
      <c r="T21" s="731">
        <f t="shared" si="2"/>
        <v>0.10890106018385061</v>
      </c>
      <c r="U21" s="718">
        <f t="shared" si="3"/>
        <v>0</v>
      </c>
      <c r="V21" s="719"/>
      <c r="W21" s="682"/>
      <c r="X21" s="720"/>
      <c r="Y21" s="720"/>
      <c r="Z21" s="720"/>
      <c r="AA21" s="720"/>
      <c r="AB21" s="720"/>
      <c r="AC21" s="720"/>
      <c r="AD21" s="720"/>
      <c r="AE21" s="720"/>
      <c r="AF21" s="720"/>
    </row>
    <row r="22" spans="1:32" s="721" customFormat="1" ht="14.25" customHeight="1">
      <c r="A22" s="734">
        <v>9</v>
      </c>
      <c r="B22" s="706" t="s">
        <v>556</v>
      </c>
      <c r="C22" s="491">
        <f t="shared" si="4"/>
        <v>29125</v>
      </c>
      <c r="D22" s="724">
        <v>29125</v>
      </c>
      <c r="E22" s="724"/>
      <c r="F22" s="724"/>
      <c r="G22" s="724"/>
      <c r="H22" s="491">
        <f t="shared" si="5"/>
        <v>29125</v>
      </c>
      <c r="I22" s="491">
        <f t="shared" si="6"/>
        <v>0</v>
      </c>
      <c r="J22" s="724"/>
      <c r="K22" s="724"/>
      <c r="L22" s="724"/>
      <c r="M22" s="724">
        <v>0</v>
      </c>
      <c r="N22" s="724"/>
      <c r="O22" s="724"/>
      <c r="P22" s="724"/>
      <c r="Q22" s="725"/>
      <c r="R22" s="726">
        <v>29125</v>
      </c>
      <c r="S22" s="727">
        <f t="shared" si="7"/>
        <v>29125</v>
      </c>
      <c r="T22" s="731" t="e">
        <f t="shared" si="2"/>
        <v>#DIV/0!</v>
      </c>
      <c r="U22" s="718">
        <f t="shared" si="3"/>
        <v>0</v>
      </c>
      <c r="V22" s="719"/>
      <c r="W22" s="682"/>
      <c r="X22" s="720"/>
      <c r="Y22" s="720"/>
      <c r="Z22" s="720"/>
      <c r="AA22" s="720"/>
      <c r="AB22" s="720"/>
      <c r="AC22" s="720"/>
      <c r="AD22" s="720"/>
      <c r="AE22" s="720"/>
      <c r="AF22" s="720"/>
    </row>
    <row r="23" spans="1:32" s="721" customFormat="1" ht="19.5" customHeight="1">
      <c r="A23" s="765" t="s">
        <v>1</v>
      </c>
      <c r="B23" s="766" t="s">
        <v>17</v>
      </c>
      <c r="C23" s="724">
        <f>C24+C35+C41+C46+C50+C54+C60+C65+C69</f>
        <v>1423214145</v>
      </c>
      <c r="D23" s="724">
        <f aca="true" t="shared" si="8" ref="D23:S23">D24+D35+D41+D46+D50+D54+D60+D65+D69</f>
        <v>236968652</v>
      </c>
      <c r="E23" s="724">
        <f t="shared" si="8"/>
        <v>1186245493</v>
      </c>
      <c r="F23" s="724">
        <f t="shared" si="8"/>
        <v>3339585</v>
      </c>
      <c r="G23" s="724">
        <f t="shared" si="8"/>
        <v>0</v>
      </c>
      <c r="H23" s="724">
        <f t="shared" si="8"/>
        <v>1419874560</v>
      </c>
      <c r="I23" s="724">
        <f t="shared" si="8"/>
        <v>1296256683</v>
      </c>
      <c r="J23" s="724">
        <f t="shared" si="8"/>
        <v>24722240</v>
      </c>
      <c r="K23" s="724">
        <f t="shared" si="8"/>
        <v>2380996</v>
      </c>
      <c r="L23" s="724">
        <f t="shared" si="8"/>
        <v>0</v>
      </c>
      <c r="M23" s="724">
        <f t="shared" si="8"/>
        <v>1247112847</v>
      </c>
      <c r="N23" s="724">
        <f t="shared" si="8"/>
        <v>21932022</v>
      </c>
      <c r="O23" s="724">
        <f t="shared" si="8"/>
        <v>0</v>
      </c>
      <c r="P23" s="724">
        <f t="shared" si="8"/>
        <v>0</v>
      </c>
      <c r="Q23" s="724">
        <f t="shared" si="8"/>
        <v>108578</v>
      </c>
      <c r="R23" s="724">
        <f t="shared" si="8"/>
        <v>123617877</v>
      </c>
      <c r="S23" s="724">
        <f t="shared" si="8"/>
        <v>1392771324</v>
      </c>
      <c r="T23" s="731">
        <f t="shared" si="2"/>
        <v>0.020908849578521325</v>
      </c>
      <c r="U23" s="718">
        <f t="shared" si="3"/>
        <v>0</v>
      </c>
      <c r="V23" s="719"/>
      <c r="W23" s="735">
        <f>C23-F23</f>
        <v>1419874560</v>
      </c>
      <c r="X23" s="720"/>
      <c r="Y23" s="720"/>
      <c r="Z23" s="720"/>
      <c r="AA23" s="720"/>
      <c r="AB23" s="720"/>
      <c r="AC23" s="720"/>
      <c r="AD23" s="720"/>
      <c r="AE23" s="720"/>
      <c r="AF23" s="720"/>
    </row>
    <row r="24" spans="1:32" s="721" customFormat="1" ht="14.25" customHeight="1">
      <c r="A24" s="734">
        <v>1</v>
      </c>
      <c r="B24" s="740" t="s">
        <v>431</v>
      </c>
      <c r="C24" s="491">
        <f aca="true" t="shared" si="9" ref="C24:S24">C25+C26+C27+C28+C29+C30+C31+C32+C33+C34</f>
        <v>1346284822</v>
      </c>
      <c r="D24" s="491">
        <f t="shared" si="9"/>
        <v>194797542</v>
      </c>
      <c r="E24" s="491">
        <f t="shared" si="9"/>
        <v>1151487280</v>
      </c>
      <c r="F24" s="491">
        <f t="shared" si="9"/>
        <v>106108</v>
      </c>
      <c r="G24" s="491">
        <f t="shared" si="9"/>
        <v>0</v>
      </c>
      <c r="H24" s="491">
        <f t="shared" si="9"/>
        <v>1346178714</v>
      </c>
      <c r="I24" s="491">
        <f t="shared" si="9"/>
        <v>1241161824</v>
      </c>
      <c r="J24" s="491">
        <f t="shared" si="9"/>
        <v>11923392</v>
      </c>
      <c r="K24" s="491">
        <f t="shared" si="9"/>
        <v>1397216</v>
      </c>
      <c r="L24" s="491">
        <f t="shared" si="9"/>
        <v>0</v>
      </c>
      <c r="M24" s="491">
        <f t="shared" si="9"/>
        <v>1207401287</v>
      </c>
      <c r="N24" s="491">
        <f t="shared" si="9"/>
        <v>20439929</v>
      </c>
      <c r="O24" s="491">
        <f t="shared" si="9"/>
        <v>0</v>
      </c>
      <c r="P24" s="491">
        <f t="shared" si="9"/>
        <v>0</v>
      </c>
      <c r="Q24" s="491">
        <f t="shared" si="9"/>
        <v>0</v>
      </c>
      <c r="R24" s="491">
        <f t="shared" si="9"/>
        <v>105016890</v>
      </c>
      <c r="S24" s="491">
        <f t="shared" si="9"/>
        <v>1332858106</v>
      </c>
      <c r="T24" s="731">
        <f t="shared" si="2"/>
        <v>0.010732370060392704</v>
      </c>
      <c r="U24" s="718">
        <f t="shared" si="3"/>
        <v>0</v>
      </c>
      <c r="V24" s="719" t="s">
        <v>494</v>
      </c>
      <c r="W24" s="682">
        <f>C24-F24</f>
        <v>1346178714</v>
      </c>
      <c r="X24" s="720"/>
      <c r="Y24" s="720"/>
      <c r="Z24" s="720"/>
      <c r="AA24" s="720"/>
      <c r="AB24" s="720"/>
      <c r="AC24" s="720"/>
      <c r="AD24" s="720"/>
      <c r="AE24" s="720"/>
      <c r="AF24" s="720"/>
    </row>
    <row r="25" spans="1:32" s="721" customFormat="1" ht="14.25" customHeight="1">
      <c r="A25" s="722">
        <v>1</v>
      </c>
      <c r="B25" s="741" t="s">
        <v>432</v>
      </c>
      <c r="C25" s="491">
        <f aca="true" t="shared" si="10" ref="C25:C34">D25+E25</f>
        <v>1100192861</v>
      </c>
      <c r="D25" s="724">
        <v>11577198</v>
      </c>
      <c r="E25" s="724">
        <v>1088615663</v>
      </c>
      <c r="F25" s="724"/>
      <c r="G25" s="724"/>
      <c r="H25" s="491">
        <f aca="true" t="shared" si="11" ref="H25:H34">I25+R25</f>
        <v>1100192861</v>
      </c>
      <c r="I25" s="491">
        <f aca="true" t="shared" si="12" ref="I25:I44">J25+K25+L25+M25+N25+O25+P25+Q25</f>
        <v>1090464077</v>
      </c>
      <c r="J25" s="767">
        <v>346601</v>
      </c>
      <c r="K25" s="768">
        <v>328</v>
      </c>
      <c r="L25" s="769"/>
      <c r="M25" s="770">
        <v>1090012822</v>
      </c>
      <c r="N25" s="768">
        <v>104326</v>
      </c>
      <c r="O25" s="768">
        <v>0</v>
      </c>
      <c r="P25" s="768">
        <v>0</v>
      </c>
      <c r="Q25" s="768">
        <v>0</v>
      </c>
      <c r="R25" s="771">
        <v>9728784</v>
      </c>
      <c r="S25" s="727">
        <f aca="true" t="shared" si="13" ref="S25:S33">M25+N25+O25+P25+Q25+R25</f>
        <v>1099845932</v>
      </c>
      <c r="T25" s="731">
        <f t="shared" si="2"/>
        <v>0.0003181480319410834</v>
      </c>
      <c r="U25" s="718">
        <f t="shared" si="3"/>
        <v>0</v>
      </c>
      <c r="V25" s="719"/>
      <c r="W25" s="682"/>
      <c r="X25" s="720"/>
      <c r="Y25" s="720"/>
      <c r="Z25" s="720"/>
      <c r="AA25" s="720"/>
      <c r="AB25" s="720"/>
      <c r="AC25" s="720"/>
      <c r="AD25" s="720"/>
      <c r="AE25" s="720"/>
      <c r="AF25" s="720"/>
    </row>
    <row r="26" spans="1:32" s="721" customFormat="1" ht="14.25" customHeight="1">
      <c r="A26" s="722">
        <v>2</v>
      </c>
      <c r="B26" s="741" t="s">
        <v>433</v>
      </c>
      <c r="C26" s="491">
        <f t="shared" si="10"/>
        <v>62842572</v>
      </c>
      <c r="D26" s="724">
        <v>60372394</v>
      </c>
      <c r="E26" s="724">
        <v>2470178</v>
      </c>
      <c r="F26" s="724">
        <v>2695</v>
      </c>
      <c r="G26" s="724"/>
      <c r="H26" s="491">
        <f t="shared" si="11"/>
        <v>62839877</v>
      </c>
      <c r="I26" s="491">
        <f t="shared" si="12"/>
        <v>20140367</v>
      </c>
      <c r="J26" s="767">
        <v>4151991</v>
      </c>
      <c r="K26" s="768">
        <v>26050</v>
      </c>
      <c r="L26" s="769"/>
      <c r="M26" s="770">
        <v>15962326</v>
      </c>
      <c r="N26" s="768">
        <v>0</v>
      </c>
      <c r="O26" s="768">
        <v>0</v>
      </c>
      <c r="P26" s="768"/>
      <c r="Q26" s="768"/>
      <c r="R26" s="771">
        <v>42699510</v>
      </c>
      <c r="S26" s="727">
        <f t="shared" si="13"/>
        <v>58661836</v>
      </c>
      <c r="T26" s="731">
        <f t="shared" si="2"/>
        <v>0.20744612052004813</v>
      </c>
      <c r="U26" s="718">
        <f t="shared" si="3"/>
        <v>0</v>
      </c>
      <c r="V26" s="719"/>
      <c r="W26" s="682"/>
      <c r="X26" s="720"/>
      <c r="Y26" s="720"/>
      <c r="Z26" s="720"/>
      <c r="AA26" s="720"/>
      <c r="AB26" s="720"/>
      <c r="AC26" s="720"/>
      <c r="AD26" s="720"/>
      <c r="AE26" s="720"/>
      <c r="AF26" s="720"/>
    </row>
    <row r="27" spans="1:32" s="721" customFormat="1" ht="15" customHeight="1">
      <c r="A27" s="722">
        <v>3</v>
      </c>
      <c r="B27" s="741" t="s">
        <v>434</v>
      </c>
      <c r="C27" s="491">
        <f t="shared" si="10"/>
        <v>62780065</v>
      </c>
      <c r="D27" s="724">
        <v>20510689</v>
      </c>
      <c r="E27" s="724">
        <v>42269376</v>
      </c>
      <c r="F27" s="724">
        <v>200</v>
      </c>
      <c r="G27" s="724"/>
      <c r="H27" s="491">
        <f t="shared" si="11"/>
        <v>62779865</v>
      </c>
      <c r="I27" s="491">
        <f t="shared" si="12"/>
        <v>60483197</v>
      </c>
      <c r="J27" s="767">
        <v>2491392</v>
      </c>
      <c r="K27" s="768"/>
      <c r="L27" s="769"/>
      <c r="M27" s="770">
        <v>57495905</v>
      </c>
      <c r="N27" s="768">
        <v>495900</v>
      </c>
      <c r="O27" s="768">
        <v>0</v>
      </c>
      <c r="P27" s="768">
        <v>0</v>
      </c>
      <c r="Q27" s="768">
        <v>0</v>
      </c>
      <c r="R27" s="771">
        <v>2296668</v>
      </c>
      <c r="S27" s="727">
        <f t="shared" si="13"/>
        <v>60288473</v>
      </c>
      <c r="T27" s="731">
        <f t="shared" si="2"/>
        <v>0.04119147339384193</v>
      </c>
      <c r="U27" s="718">
        <f t="shared" si="3"/>
        <v>0</v>
      </c>
      <c r="V27" s="719"/>
      <c r="W27" s="682"/>
      <c r="X27" s="720"/>
      <c r="Y27" s="720"/>
      <c r="Z27" s="720"/>
      <c r="AA27" s="720"/>
      <c r="AB27" s="720"/>
      <c r="AC27" s="720"/>
      <c r="AD27" s="720"/>
      <c r="AE27" s="720"/>
      <c r="AF27" s="720"/>
    </row>
    <row r="28" spans="1:32" s="721" customFormat="1" ht="15.75" customHeight="1">
      <c r="A28" s="722">
        <v>4</v>
      </c>
      <c r="B28" s="741" t="s">
        <v>435</v>
      </c>
      <c r="C28" s="491">
        <f t="shared" si="10"/>
        <v>20945288</v>
      </c>
      <c r="D28" s="724">
        <v>15472044</v>
      </c>
      <c r="E28" s="724">
        <v>5473244</v>
      </c>
      <c r="F28" s="724"/>
      <c r="G28" s="724"/>
      <c r="H28" s="491">
        <f t="shared" si="11"/>
        <v>20945288</v>
      </c>
      <c r="I28" s="491">
        <f t="shared" si="12"/>
        <v>10750027</v>
      </c>
      <c r="J28" s="767">
        <v>264088</v>
      </c>
      <c r="K28" s="768">
        <v>13851</v>
      </c>
      <c r="L28" s="769"/>
      <c r="M28" s="770">
        <v>10472088</v>
      </c>
      <c r="N28" s="768">
        <v>0</v>
      </c>
      <c r="O28" s="768">
        <v>0</v>
      </c>
      <c r="P28" s="768">
        <v>0</v>
      </c>
      <c r="Q28" s="772"/>
      <c r="R28" s="771">
        <v>10195261</v>
      </c>
      <c r="S28" s="727">
        <f t="shared" si="13"/>
        <v>20667349</v>
      </c>
      <c r="T28" s="731">
        <f t="shared" si="2"/>
        <v>0.02585472576022367</v>
      </c>
      <c r="U28" s="718">
        <f t="shared" si="3"/>
        <v>0</v>
      </c>
      <c r="V28" s="719"/>
      <c r="W28" s="682"/>
      <c r="X28" s="720"/>
      <c r="Y28" s="720"/>
      <c r="Z28" s="720"/>
      <c r="AA28" s="720"/>
      <c r="AB28" s="720"/>
      <c r="AC28" s="720"/>
      <c r="AD28" s="720"/>
      <c r="AE28" s="720"/>
      <c r="AF28" s="720"/>
    </row>
    <row r="29" spans="1:32" s="721" customFormat="1" ht="16.5" customHeight="1">
      <c r="A29" s="722">
        <v>5</v>
      </c>
      <c r="B29" s="741" t="s">
        <v>436</v>
      </c>
      <c r="C29" s="491">
        <f t="shared" si="10"/>
        <v>13544013</v>
      </c>
      <c r="D29" s="724">
        <v>11575282</v>
      </c>
      <c r="E29" s="724">
        <v>1968731</v>
      </c>
      <c r="F29" s="724">
        <v>300</v>
      </c>
      <c r="G29" s="724"/>
      <c r="H29" s="491">
        <f t="shared" si="11"/>
        <v>13543713</v>
      </c>
      <c r="I29" s="491">
        <f t="shared" si="12"/>
        <v>8978526</v>
      </c>
      <c r="J29" s="767">
        <v>504162</v>
      </c>
      <c r="K29" s="768">
        <v>8915</v>
      </c>
      <c r="L29" s="769"/>
      <c r="M29" s="770">
        <v>8465449</v>
      </c>
      <c r="N29" s="768">
        <v>0</v>
      </c>
      <c r="O29" s="773"/>
      <c r="P29" s="768"/>
      <c r="Q29" s="768"/>
      <c r="R29" s="771">
        <v>4565187</v>
      </c>
      <c r="S29" s="727">
        <f t="shared" si="13"/>
        <v>13030636</v>
      </c>
      <c r="T29" s="731">
        <f t="shared" si="2"/>
        <v>0.05714490329481699</v>
      </c>
      <c r="U29" s="718">
        <f t="shared" si="3"/>
        <v>0</v>
      </c>
      <c r="V29" s="719"/>
      <c r="W29" s="682"/>
      <c r="X29" s="720"/>
      <c r="Y29" s="720"/>
      <c r="Z29" s="720"/>
      <c r="AA29" s="720"/>
      <c r="AB29" s="720"/>
      <c r="AC29" s="720"/>
      <c r="AD29" s="720"/>
      <c r="AE29" s="720"/>
      <c r="AF29" s="720"/>
    </row>
    <row r="30" spans="1:32" s="721" customFormat="1" ht="16.5" customHeight="1">
      <c r="A30" s="722">
        <v>6</v>
      </c>
      <c r="B30" s="774" t="s">
        <v>460</v>
      </c>
      <c r="C30" s="491">
        <f t="shared" si="10"/>
        <v>33367785</v>
      </c>
      <c r="D30" s="724">
        <v>32731765</v>
      </c>
      <c r="E30" s="724">
        <v>636020</v>
      </c>
      <c r="F30" s="724">
        <v>2782</v>
      </c>
      <c r="G30" s="724"/>
      <c r="H30" s="491">
        <f t="shared" si="11"/>
        <v>33365003</v>
      </c>
      <c r="I30" s="491">
        <f t="shared" si="12"/>
        <v>19699935</v>
      </c>
      <c r="J30" s="767">
        <v>204706</v>
      </c>
      <c r="K30" s="768">
        <v>485053</v>
      </c>
      <c r="L30" s="769"/>
      <c r="M30" s="770">
        <v>3259766</v>
      </c>
      <c r="N30" s="768">
        <v>15750410</v>
      </c>
      <c r="O30" s="768"/>
      <c r="P30" s="768"/>
      <c r="Q30" s="768">
        <v>0</v>
      </c>
      <c r="R30" s="771">
        <v>13665068</v>
      </c>
      <c r="S30" s="727">
        <f t="shared" si="13"/>
        <v>32675244</v>
      </c>
      <c r="T30" s="731">
        <f t="shared" si="2"/>
        <v>0.03501326273411562</v>
      </c>
      <c r="U30" s="718">
        <f t="shared" si="3"/>
        <v>0</v>
      </c>
      <c r="V30" s="719"/>
      <c r="W30" s="682"/>
      <c r="X30" s="720"/>
      <c r="Y30" s="720"/>
      <c r="Z30" s="720"/>
      <c r="AA30" s="720"/>
      <c r="AB30" s="720"/>
      <c r="AC30" s="720"/>
      <c r="AD30" s="720"/>
      <c r="AE30" s="720"/>
      <c r="AF30" s="720"/>
    </row>
    <row r="31" spans="1:32" s="721" customFormat="1" ht="17.25" customHeight="1">
      <c r="A31" s="722">
        <v>7</v>
      </c>
      <c r="B31" s="723" t="s">
        <v>437</v>
      </c>
      <c r="C31" s="491">
        <f t="shared" si="10"/>
        <v>16292719</v>
      </c>
      <c r="D31" s="724">
        <v>13148259</v>
      </c>
      <c r="E31" s="724">
        <v>3144460</v>
      </c>
      <c r="F31" s="724"/>
      <c r="G31" s="724"/>
      <c r="H31" s="491">
        <f t="shared" si="11"/>
        <v>16292719</v>
      </c>
      <c r="I31" s="491">
        <f t="shared" si="12"/>
        <v>11079717</v>
      </c>
      <c r="J31" s="767">
        <v>2296125</v>
      </c>
      <c r="K31" s="768">
        <v>368086</v>
      </c>
      <c r="L31" s="769"/>
      <c r="M31" s="770">
        <v>7666514</v>
      </c>
      <c r="N31" s="768">
        <v>748992</v>
      </c>
      <c r="O31" s="768">
        <v>0</v>
      </c>
      <c r="P31" s="768">
        <v>0</v>
      </c>
      <c r="Q31" s="768">
        <v>0</v>
      </c>
      <c r="R31" s="775">
        <v>5213002</v>
      </c>
      <c r="S31" s="727">
        <f t="shared" si="13"/>
        <v>13628508</v>
      </c>
      <c r="T31" s="731">
        <f t="shared" si="2"/>
        <v>0.24045839798976815</v>
      </c>
      <c r="U31" s="718">
        <f t="shared" si="3"/>
        <v>0</v>
      </c>
      <c r="V31" s="719"/>
      <c r="W31" s="682"/>
      <c r="X31" s="720"/>
      <c r="Y31" s="720"/>
      <c r="Z31" s="720"/>
      <c r="AA31" s="720"/>
      <c r="AB31" s="720"/>
      <c r="AC31" s="720"/>
      <c r="AD31" s="720"/>
      <c r="AE31" s="720"/>
      <c r="AF31" s="720"/>
    </row>
    <row r="32" spans="1:32" s="721" customFormat="1" ht="17.25" customHeight="1">
      <c r="A32" s="722">
        <v>8</v>
      </c>
      <c r="B32" s="723" t="s">
        <v>438</v>
      </c>
      <c r="C32" s="491">
        <f t="shared" si="10"/>
        <v>14034119</v>
      </c>
      <c r="D32" s="724">
        <v>9309325</v>
      </c>
      <c r="E32" s="724">
        <v>4724794</v>
      </c>
      <c r="F32" s="724">
        <v>80600</v>
      </c>
      <c r="G32" s="724"/>
      <c r="H32" s="491">
        <f t="shared" si="11"/>
        <v>13953519</v>
      </c>
      <c r="I32" s="491">
        <f t="shared" si="12"/>
        <v>12514783</v>
      </c>
      <c r="J32" s="767">
        <v>1155966</v>
      </c>
      <c r="K32" s="768">
        <v>487883</v>
      </c>
      <c r="L32" s="769"/>
      <c r="M32" s="770">
        <v>10870934</v>
      </c>
      <c r="N32" s="768">
        <v>0</v>
      </c>
      <c r="O32" s="768">
        <v>0</v>
      </c>
      <c r="P32" s="768">
        <v>0</v>
      </c>
      <c r="Q32" s="768">
        <v>0</v>
      </c>
      <c r="R32" s="776">
        <v>1438736</v>
      </c>
      <c r="S32" s="727">
        <f t="shared" si="13"/>
        <v>12309670</v>
      </c>
      <c r="T32" s="731">
        <f t="shared" si="2"/>
        <v>0.13135257718811424</v>
      </c>
      <c r="U32" s="718">
        <f t="shared" si="3"/>
        <v>0</v>
      </c>
      <c r="V32" s="719"/>
      <c r="W32" s="682"/>
      <c r="X32" s="720"/>
      <c r="Y32" s="720"/>
      <c r="Z32" s="720"/>
      <c r="AA32" s="720"/>
      <c r="AB32" s="720"/>
      <c r="AC32" s="720"/>
      <c r="AD32" s="720"/>
      <c r="AE32" s="720"/>
      <c r="AF32" s="720"/>
    </row>
    <row r="33" spans="1:32" s="721" customFormat="1" ht="17.25" customHeight="1">
      <c r="A33" s="722">
        <v>9</v>
      </c>
      <c r="B33" s="741" t="s">
        <v>554</v>
      </c>
      <c r="C33" s="491">
        <f t="shared" si="10"/>
        <v>22285400</v>
      </c>
      <c r="D33" s="724">
        <v>20100586</v>
      </c>
      <c r="E33" s="724">
        <v>2184814</v>
      </c>
      <c r="F33" s="724">
        <v>19531</v>
      </c>
      <c r="G33" s="724"/>
      <c r="H33" s="491">
        <f t="shared" si="11"/>
        <v>22265869</v>
      </c>
      <c r="I33" s="491">
        <f t="shared" si="12"/>
        <v>7051195</v>
      </c>
      <c r="J33" s="767">
        <v>508361</v>
      </c>
      <c r="K33" s="768">
        <v>7050</v>
      </c>
      <c r="L33" s="769"/>
      <c r="M33" s="770">
        <v>3195483</v>
      </c>
      <c r="N33" s="768">
        <v>3340301</v>
      </c>
      <c r="O33" s="768"/>
      <c r="P33" s="768"/>
      <c r="Q33" s="768"/>
      <c r="R33" s="776">
        <v>15214674</v>
      </c>
      <c r="S33" s="727">
        <f t="shared" si="13"/>
        <v>21750458</v>
      </c>
      <c r="T33" s="731">
        <f t="shared" si="2"/>
        <v>0.07309555330692173</v>
      </c>
      <c r="U33" s="718"/>
      <c r="V33" s="719"/>
      <c r="W33" s="682"/>
      <c r="X33" s="720"/>
      <c r="Y33" s="720"/>
      <c r="Z33" s="720"/>
      <c r="AA33" s="720"/>
      <c r="AB33" s="720"/>
      <c r="AC33" s="720"/>
      <c r="AD33" s="720"/>
      <c r="AE33" s="720"/>
      <c r="AF33" s="720"/>
    </row>
    <row r="34" spans="1:32" s="691" customFormat="1" ht="15.75" customHeight="1" hidden="1">
      <c r="A34" s="493"/>
      <c r="B34" s="674"/>
      <c r="C34" s="495">
        <f t="shared" si="10"/>
        <v>0</v>
      </c>
      <c r="D34" s="496"/>
      <c r="E34" s="496"/>
      <c r="F34" s="496"/>
      <c r="G34" s="496"/>
      <c r="H34" s="495">
        <f t="shared" si="11"/>
        <v>0</v>
      </c>
      <c r="I34" s="495">
        <f t="shared" si="12"/>
        <v>0</v>
      </c>
      <c r="J34" s="496"/>
      <c r="K34" s="496"/>
      <c r="L34" s="496"/>
      <c r="M34" s="496"/>
      <c r="N34" s="496"/>
      <c r="O34" s="496"/>
      <c r="P34" s="496"/>
      <c r="Q34" s="497"/>
      <c r="R34" s="498"/>
      <c r="S34" s="499">
        <f>M34+N34+O34+P34+Q34+R34</f>
        <v>0</v>
      </c>
      <c r="T34" s="732" t="e">
        <f t="shared" si="2"/>
        <v>#DIV/0!</v>
      </c>
      <c r="U34" s="500">
        <f t="shared" si="3"/>
        <v>0</v>
      </c>
      <c r="V34" s="501"/>
      <c r="W34" s="689">
        <f>C34-F34</f>
        <v>0</v>
      </c>
      <c r="X34" s="690"/>
      <c r="Y34" s="690"/>
      <c r="Z34" s="690"/>
      <c r="AA34" s="690"/>
      <c r="AB34" s="690"/>
      <c r="AC34" s="690"/>
      <c r="AD34" s="690"/>
      <c r="AE34" s="690"/>
      <c r="AF34" s="690"/>
    </row>
    <row r="35" spans="1:32" s="684" customFormat="1" ht="12.75" customHeight="1">
      <c r="A35" s="717">
        <v>2</v>
      </c>
      <c r="B35" s="740" t="s">
        <v>440</v>
      </c>
      <c r="C35" s="491">
        <f>C36+C37+C38+C39+C40</f>
        <v>24930534</v>
      </c>
      <c r="D35" s="491">
        <f aca="true" t="shared" si="14" ref="D35:S35">D36+D37+D38+D39+D40</f>
        <v>14265258</v>
      </c>
      <c r="E35" s="491">
        <f t="shared" si="14"/>
        <v>10665276</v>
      </c>
      <c r="F35" s="491">
        <f t="shared" si="14"/>
        <v>845515</v>
      </c>
      <c r="G35" s="491">
        <f t="shared" si="14"/>
        <v>0</v>
      </c>
      <c r="H35" s="491">
        <f t="shared" si="14"/>
        <v>24085019</v>
      </c>
      <c r="I35" s="491">
        <f t="shared" si="14"/>
        <v>15125396</v>
      </c>
      <c r="J35" s="491">
        <f t="shared" si="14"/>
        <v>1994145</v>
      </c>
      <c r="K35" s="491">
        <f t="shared" si="14"/>
        <v>67763</v>
      </c>
      <c r="L35" s="491">
        <f t="shared" si="14"/>
        <v>0</v>
      </c>
      <c r="M35" s="491">
        <f t="shared" si="14"/>
        <v>12199801</v>
      </c>
      <c r="N35" s="491">
        <f t="shared" si="14"/>
        <v>863687</v>
      </c>
      <c r="O35" s="491">
        <f t="shared" si="14"/>
        <v>0</v>
      </c>
      <c r="P35" s="491">
        <f t="shared" si="14"/>
        <v>0</v>
      </c>
      <c r="Q35" s="491">
        <f t="shared" si="14"/>
        <v>0</v>
      </c>
      <c r="R35" s="491">
        <f t="shared" si="14"/>
        <v>8959623</v>
      </c>
      <c r="S35" s="491">
        <f t="shared" si="14"/>
        <v>22023111</v>
      </c>
      <c r="T35" s="731">
        <f t="shared" si="2"/>
        <v>0.13632092673805035</v>
      </c>
      <c r="U35" s="755">
        <f t="shared" si="3"/>
        <v>0</v>
      </c>
      <c r="V35" s="756" t="s">
        <v>494</v>
      </c>
      <c r="W35" s="682">
        <f>C35-F35</f>
        <v>24085019</v>
      </c>
      <c r="X35" s="683"/>
      <c r="Y35" s="683"/>
      <c r="Z35" s="683"/>
      <c r="AA35" s="683"/>
      <c r="AB35" s="683"/>
      <c r="AC35" s="683"/>
      <c r="AD35" s="683"/>
      <c r="AE35" s="683"/>
      <c r="AF35" s="683"/>
    </row>
    <row r="36" spans="1:32" s="721" customFormat="1" ht="13.5" customHeight="1">
      <c r="A36" s="722">
        <v>1</v>
      </c>
      <c r="B36" s="757" t="s">
        <v>441</v>
      </c>
      <c r="C36" s="491">
        <f>D36+E36</f>
        <v>1012229</v>
      </c>
      <c r="D36" s="724">
        <v>478348</v>
      </c>
      <c r="E36" s="724">
        <v>533881</v>
      </c>
      <c r="F36" s="724">
        <v>400</v>
      </c>
      <c r="G36" s="724">
        <v>0</v>
      </c>
      <c r="H36" s="491">
        <f>I36+R36</f>
        <v>1011829</v>
      </c>
      <c r="I36" s="491">
        <f t="shared" si="12"/>
        <v>556016</v>
      </c>
      <c r="J36" s="724">
        <v>208048</v>
      </c>
      <c r="K36" s="724">
        <v>0</v>
      </c>
      <c r="L36" s="724">
        <v>0</v>
      </c>
      <c r="M36" s="724">
        <v>347968</v>
      </c>
      <c r="N36" s="724">
        <v>0</v>
      </c>
      <c r="O36" s="724">
        <v>0</v>
      </c>
      <c r="P36" s="724">
        <v>0</v>
      </c>
      <c r="Q36" s="725">
        <v>0</v>
      </c>
      <c r="R36" s="726">
        <v>455813</v>
      </c>
      <c r="S36" s="727">
        <f>M36+N36+O36+P36+Q36+R36</f>
        <v>803781</v>
      </c>
      <c r="T36" s="731">
        <f t="shared" si="2"/>
        <v>0.3741762826969008</v>
      </c>
      <c r="U36" s="718">
        <f t="shared" si="3"/>
        <v>0</v>
      </c>
      <c r="V36" s="719"/>
      <c r="W36" s="682"/>
      <c r="X36" s="720"/>
      <c r="Y36" s="720"/>
      <c r="Z36" s="720"/>
      <c r="AA36" s="720"/>
      <c r="AB36" s="720"/>
      <c r="AC36" s="720"/>
      <c r="AD36" s="720"/>
      <c r="AE36" s="720"/>
      <c r="AF36" s="720"/>
    </row>
    <row r="37" spans="1:32" s="721" customFormat="1" ht="13.5" customHeight="1">
      <c r="A37" s="722"/>
      <c r="B37" s="757" t="s">
        <v>442</v>
      </c>
      <c r="C37" s="491">
        <f>D37+E37</f>
        <v>2992636</v>
      </c>
      <c r="D37" s="724">
        <v>1867648</v>
      </c>
      <c r="E37" s="724">
        <v>1124988</v>
      </c>
      <c r="F37" s="724">
        <v>74400</v>
      </c>
      <c r="G37" s="724">
        <v>0</v>
      </c>
      <c r="H37" s="491">
        <f>I37+R37</f>
        <v>2918236</v>
      </c>
      <c r="I37" s="491">
        <f t="shared" si="12"/>
        <v>2271641</v>
      </c>
      <c r="J37" s="724">
        <v>311357</v>
      </c>
      <c r="K37" s="724">
        <v>6270</v>
      </c>
      <c r="L37" s="724">
        <v>0</v>
      </c>
      <c r="M37" s="724">
        <v>1954014</v>
      </c>
      <c r="N37" s="724">
        <v>0</v>
      </c>
      <c r="O37" s="724">
        <v>0</v>
      </c>
      <c r="P37" s="724">
        <v>0</v>
      </c>
      <c r="Q37" s="725">
        <v>0</v>
      </c>
      <c r="R37" s="726">
        <v>646595</v>
      </c>
      <c r="S37" s="727">
        <f>M37+N37+O37+P37+Q37+R37</f>
        <v>2600609</v>
      </c>
      <c r="T37" s="731">
        <f t="shared" si="2"/>
        <v>0.1398227096623102</v>
      </c>
      <c r="U37" s="718"/>
      <c r="V37" s="719"/>
      <c r="W37" s="682"/>
      <c r="X37" s="720"/>
      <c r="Y37" s="720"/>
      <c r="Z37" s="720"/>
      <c r="AA37" s="720"/>
      <c r="AB37" s="720"/>
      <c r="AC37" s="720"/>
      <c r="AD37" s="720"/>
      <c r="AE37" s="720"/>
      <c r="AF37" s="720"/>
    </row>
    <row r="38" spans="1:32" s="721" customFormat="1" ht="14.25" customHeight="1">
      <c r="A38" s="722">
        <v>2</v>
      </c>
      <c r="B38" s="723" t="s">
        <v>443</v>
      </c>
      <c r="C38" s="491">
        <f>D38+E38</f>
        <v>7025700</v>
      </c>
      <c r="D38" s="724">
        <v>5117070</v>
      </c>
      <c r="E38" s="724">
        <v>1908630</v>
      </c>
      <c r="F38" s="724">
        <v>3299</v>
      </c>
      <c r="G38" s="724">
        <v>0</v>
      </c>
      <c r="H38" s="491">
        <f>I38+R38</f>
        <v>7022401</v>
      </c>
      <c r="I38" s="491">
        <f t="shared" si="12"/>
        <v>2514425</v>
      </c>
      <c r="J38" s="724">
        <v>497065</v>
      </c>
      <c r="K38" s="724">
        <v>26546</v>
      </c>
      <c r="L38" s="724">
        <v>0</v>
      </c>
      <c r="M38" s="724">
        <v>1670598</v>
      </c>
      <c r="N38" s="724">
        <v>320216</v>
      </c>
      <c r="O38" s="724">
        <v>0</v>
      </c>
      <c r="P38" s="724">
        <v>0</v>
      </c>
      <c r="Q38" s="725">
        <v>0</v>
      </c>
      <c r="R38" s="726">
        <v>4507976</v>
      </c>
      <c r="S38" s="727">
        <f>M38+N38+O38+P38+Q38+R38</f>
        <v>6498790</v>
      </c>
      <c r="T38" s="731">
        <f t="shared" si="2"/>
        <v>0.20824283882000855</v>
      </c>
      <c r="U38" s="718">
        <f t="shared" si="3"/>
        <v>0</v>
      </c>
      <c r="V38" s="719"/>
      <c r="W38" s="682"/>
      <c r="X38" s="720"/>
      <c r="Y38" s="720"/>
      <c r="Z38" s="720"/>
      <c r="AA38" s="720"/>
      <c r="AB38" s="720"/>
      <c r="AC38" s="720"/>
      <c r="AD38" s="720"/>
      <c r="AE38" s="720"/>
      <c r="AF38" s="720"/>
    </row>
    <row r="39" spans="1:32" s="721" customFormat="1" ht="12.75" customHeight="1">
      <c r="A39" s="722">
        <v>3</v>
      </c>
      <c r="B39" s="723" t="s">
        <v>570</v>
      </c>
      <c r="C39" s="491">
        <f>D39+E39</f>
        <v>9510589</v>
      </c>
      <c r="D39" s="724">
        <v>5222218</v>
      </c>
      <c r="E39" s="724">
        <v>4288371</v>
      </c>
      <c r="F39" s="724">
        <v>760167</v>
      </c>
      <c r="G39" s="724"/>
      <c r="H39" s="491">
        <f>I39+R39</f>
        <v>8750422</v>
      </c>
      <c r="I39" s="491">
        <f t="shared" si="12"/>
        <v>6041017</v>
      </c>
      <c r="J39" s="724">
        <v>372909</v>
      </c>
      <c r="K39" s="724">
        <v>0</v>
      </c>
      <c r="L39" s="724">
        <v>0</v>
      </c>
      <c r="M39" s="724">
        <v>5124637</v>
      </c>
      <c r="N39" s="724">
        <v>543471</v>
      </c>
      <c r="O39" s="724">
        <v>0</v>
      </c>
      <c r="P39" s="724">
        <v>0</v>
      </c>
      <c r="Q39" s="725">
        <v>0</v>
      </c>
      <c r="R39" s="726">
        <v>2709405</v>
      </c>
      <c r="S39" s="727">
        <f>M39+N39+O39+P39+Q39+R39</f>
        <v>8377513</v>
      </c>
      <c r="T39" s="731">
        <f t="shared" si="2"/>
        <v>0.06172950680324191</v>
      </c>
      <c r="U39" s="718">
        <f t="shared" si="3"/>
        <v>0</v>
      </c>
      <c r="V39" s="719"/>
      <c r="W39" s="682"/>
      <c r="X39" s="720"/>
      <c r="Y39" s="720"/>
      <c r="Z39" s="720"/>
      <c r="AA39" s="720"/>
      <c r="AB39" s="720"/>
      <c r="AC39" s="720"/>
      <c r="AD39" s="720"/>
      <c r="AE39" s="720"/>
      <c r="AF39" s="720"/>
    </row>
    <row r="40" spans="1:32" s="721" customFormat="1" ht="15" customHeight="1">
      <c r="A40" s="722">
        <v>4</v>
      </c>
      <c r="B40" s="741" t="s">
        <v>569</v>
      </c>
      <c r="C40" s="491">
        <f>D40+E40</f>
        <v>4389380</v>
      </c>
      <c r="D40" s="724">
        <v>1579974</v>
      </c>
      <c r="E40" s="724">
        <v>2809406</v>
      </c>
      <c r="F40" s="724">
        <v>7249</v>
      </c>
      <c r="G40" s="724">
        <v>0</v>
      </c>
      <c r="H40" s="491">
        <f>I40+R40</f>
        <v>4382131</v>
      </c>
      <c r="I40" s="491">
        <f t="shared" si="12"/>
        <v>3742297</v>
      </c>
      <c r="J40" s="724">
        <v>604766</v>
      </c>
      <c r="K40" s="724">
        <v>34947</v>
      </c>
      <c r="L40" s="724">
        <v>0</v>
      </c>
      <c r="M40" s="724">
        <v>3102584</v>
      </c>
      <c r="N40" s="724">
        <v>0</v>
      </c>
      <c r="O40" s="724">
        <v>0</v>
      </c>
      <c r="P40" s="724">
        <v>0</v>
      </c>
      <c r="Q40" s="725">
        <v>0</v>
      </c>
      <c r="R40" s="726">
        <v>639834</v>
      </c>
      <c r="S40" s="727">
        <f>M40+N40+O40+P40+Q40+R40</f>
        <v>3742418</v>
      </c>
      <c r="T40" s="731">
        <f t="shared" si="2"/>
        <v>0.1709412694930413</v>
      </c>
      <c r="U40" s="718">
        <f t="shared" si="3"/>
        <v>0</v>
      </c>
      <c r="V40" s="719"/>
      <c r="W40" s="682">
        <f>C40-F40</f>
        <v>4382131</v>
      </c>
      <c r="X40" s="720"/>
      <c r="Y40" s="720"/>
      <c r="Z40" s="720"/>
      <c r="AA40" s="720"/>
      <c r="AB40" s="720"/>
      <c r="AC40" s="720"/>
      <c r="AD40" s="720"/>
      <c r="AE40" s="720"/>
      <c r="AF40" s="720"/>
    </row>
    <row r="41" spans="1:32" s="721" customFormat="1" ht="14.25" customHeight="1">
      <c r="A41" s="717">
        <v>3</v>
      </c>
      <c r="B41" s="760" t="s">
        <v>444</v>
      </c>
      <c r="C41" s="491">
        <f aca="true" t="shared" si="15" ref="C41:S41">C42+C43+C44</f>
        <v>8753409</v>
      </c>
      <c r="D41" s="491">
        <f t="shared" si="15"/>
        <v>5110455</v>
      </c>
      <c r="E41" s="491">
        <f t="shared" si="15"/>
        <v>3642954</v>
      </c>
      <c r="F41" s="491">
        <f t="shared" si="15"/>
        <v>300</v>
      </c>
      <c r="G41" s="491">
        <f t="shared" si="15"/>
        <v>0</v>
      </c>
      <c r="H41" s="491">
        <f t="shared" si="15"/>
        <v>8753109</v>
      </c>
      <c r="I41" s="491">
        <f t="shared" si="15"/>
        <v>7038077</v>
      </c>
      <c r="J41" s="491">
        <f t="shared" si="15"/>
        <v>1529741</v>
      </c>
      <c r="K41" s="491">
        <f t="shared" si="15"/>
        <v>3199</v>
      </c>
      <c r="L41" s="491">
        <f t="shared" si="15"/>
        <v>0</v>
      </c>
      <c r="M41" s="491">
        <f t="shared" si="15"/>
        <v>5504637</v>
      </c>
      <c r="N41" s="491">
        <f t="shared" si="15"/>
        <v>500</v>
      </c>
      <c r="O41" s="491">
        <f t="shared" si="15"/>
        <v>0</v>
      </c>
      <c r="P41" s="491">
        <f t="shared" si="15"/>
        <v>0</v>
      </c>
      <c r="Q41" s="491">
        <f t="shared" si="15"/>
        <v>0</v>
      </c>
      <c r="R41" s="491">
        <f t="shared" si="15"/>
        <v>1715032</v>
      </c>
      <c r="S41" s="491">
        <f t="shared" si="15"/>
        <v>7220169</v>
      </c>
      <c r="T41" s="731">
        <f t="shared" si="2"/>
        <v>0.21780665372089564</v>
      </c>
      <c r="U41" s="718">
        <f t="shared" si="3"/>
        <v>0</v>
      </c>
      <c r="V41" s="719" t="s">
        <v>494</v>
      </c>
      <c r="W41" s="682">
        <f>C41-F41</f>
        <v>8753109</v>
      </c>
      <c r="X41" s="720"/>
      <c r="Y41" s="720"/>
      <c r="Z41" s="720"/>
      <c r="AA41" s="720"/>
      <c r="AB41" s="720"/>
      <c r="AC41" s="720"/>
      <c r="AD41" s="720"/>
      <c r="AE41" s="720"/>
      <c r="AF41" s="720"/>
    </row>
    <row r="42" spans="1:32" s="721" customFormat="1" ht="14.25" customHeight="1">
      <c r="A42" s="722">
        <v>1</v>
      </c>
      <c r="B42" s="777" t="s">
        <v>445</v>
      </c>
      <c r="C42" s="491">
        <f>D42+E42</f>
        <v>2635220</v>
      </c>
      <c r="D42" s="778">
        <v>1954703</v>
      </c>
      <c r="E42" s="724">
        <v>680517</v>
      </c>
      <c r="F42" s="724"/>
      <c r="G42" s="724"/>
      <c r="H42" s="491">
        <f>I42+R42</f>
        <v>2635220</v>
      </c>
      <c r="I42" s="491">
        <f t="shared" si="12"/>
        <v>1770258</v>
      </c>
      <c r="J42" s="724">
        <v>154295</v>
      </c>
      <c r="K42" s="724">
        <v>0</v>
      </c>
      <c r="L42" s="724"/>
      <c r="M42" s="724">
        <v>1615963</v>
      </c>
      <c r="N42" s="724">
        <v>0</v>
      </c>
      <c r="O42" s="724"/>
      <c r="P42" s="724"/>
      <c r="Q42" s="725"/>
      <c r="R42" s="726">
        <v>864962</v>
      </c>
      <c r="S42" s="727">
        <f>M42+N42+O42+P42+Q42+R42</f>
        <v>2480925</v>
      </c>
      <c r="T42" s="731">
        <f t="shared" si="2"/>
        <v>0.08715961176280519</v>
      </c>
      <c r="U42" s="718">
        <f t="shared" si="3"/>
        <v>0</v>
      </c>
      <c r="V42" s="719"/>
      <c r="W42" s="682"/>
      <c r="X42" s="720"/>
      <c r="Y42" s="720"/>
      <c r="Z42" s="720"/>
      <c r="AA42" s="720"/>
      <c r="AB42" s="720"/>
      <c r="AC42" s="720"/>
      <c r="AD42" s="720"/>
      <c r="AE42" s="720"/>
      <c r="AF42" s="720"/>
    </row>
    <row r="43" spans="1:32" s="721" customFormat="1" ht="14.25" customHeight="1">
      <c r="A43" s="722">
        <v>2</v>
      </c>
      <c r="B43" s="777" t="s">
        <v>446</v>
      </c>
      <c r="C43" s="491">
        <f>D43+E43</f>
        <v>3299852</v>
      </c>
      <c r="D43" s="778">
        <v>1883951</v>
      </c>
      <c r="E43" s="724">
        <v>1415901</v>
      </c>
      <c r="F43" s="724">
        <v>300</v>
      </c>
      <c r="G43" s="724"/>
      <c r="H43" s="491">
        <f>I43+R43</f>
        <v>3299552</v>
      </c>
      <c r="I43" s="491">
        <f t="shared" si="12"/>
        <v>2716588</v>
      </c>
      <c r="J43" s="724">
        <v>192045</v>
      </c>
      <c r="K43" s="724"/>
      <c r="L43" s="724"/>
      <c r="M43" s="724">
        <v>2524543</v>
      </c>
      <c r="N43" s="724"/>
      <c r="O43" s="724"/>
      <c r="P43" s="724"/>
      <c r="Q43" s="725"/>
      <c r="R43" s="726">
        <v>582964</v>
      </c>
      <c r="S43" s="727">
        <f>M43+N43+O43+P43+Q43+R43</f>
        <v>3107507</v>
      </c>
      <c r="T43" s="731">
        <f t="shared" si="2"/>
        <v>0.07069345811731481</v>
      </c>
      <c r="U43" s="718">
        <f t="shared" si="3"/>
        <v>0</v>
      </c>
      <c r="V43" s="719"/>
      <c r="W43" s="682"/>
      <c r="X43" s="720"/>
      <c r="Y43" s="720"/>
      <c r="Z43" s="720"/>
      <c r="AA43" s="720"/>
      <c r="AB43" s="720"/>
      <c r="AC43" s="720"/>
      <c r="AD43" s="720"/>
      <c r="AE43" s="720"/>
      <c r="AF43" s="720"/>
    </row>
    <row r="44" spans="1:32" s="721" customFormat="1" ht="13.5" customHeight="1">
      <c r="A44" s="722">
        <v>3</v>
      </c>
      <c r="B44" s="777" t="s">
        <v>447</v>
      </c>
      <c r="C44" s="491">
        <f>D44+E44</f>
        <v>2818337</v>
      </c>
      <c r="D44" s="778">
        <v>1271801</v>
      </c>
      <c r="E44" s="724">
        <v>1546536</v>
      </c>
      <c r="F44" s="724"/>
      <c r="G44" s="724"/>
      <c r="H44" s="491">
        <f>I44+R44</f>
        <v>2818337</v>
      </c>
      <c r="I44" s="491">
        <f t="shared" si="12"/>
        <v>2551231</v>
      </c>
      <c r="J44" s="724">
        <v>1183401</v>
      </c>
      <c r="K44" s="724">
        <v>3199</v>
      </c>
      <c r="L44" s="724"/>
      <c r="M44" s="724">
        <v>1364131</v>
      </c>
      <c r="N44" s="724">
        <v>500</v>
      </c>
      <c r="O44" s="724"/>
      <c r="P44" s="724"/>
      <c r="Q44" s="725"/>
      <c r="R44" s="726">
        <v>267106</v>
      </c>
      <c r="S44" s="727">
        <f>M44+N44+O44+P44+Q44+R44</f>
        <v>1631737</v>
      </c>
      <c r="T44" s="731">
        <f t="shared" si="2"/>
        <v>0.4651088043379843</v>
      </c>
      <c r="U44" s="718">
        <f t="shared" si="3"/>
        <v>0</v>
      </c>
      <c r="V44" s="719"/>
      <c r="W44" s="682"/>
      <c r="X44" s="720"/>
      <c r="Y44" s="720"/>
      <c r="Z44" s="720"/>
      <c r="AA44" s="720"/>
      <c r="AB44" s="720"/>
      <c r="AC44" s="720"/>
      <c r="AD44" s="720"/>
      <c r="AE44" s="720"/>
      <c r="AF44" s="720"/>
    </row>
    <row r="45" spans="1:32" s="721" customFormat="1" ht="14.25" customHeight="1" hidden="1">
      <c r="A45" s="722">
        <v>4</v>
      </c>
      <c r="B45" s="777"/>
      <c r="C45" s="724"/>
      <c r="D45" s="724"/>
      <c r="E45" s="724"/>
      <c r="F45" s="724"/>
      <c r="G45" s="724"/>
      <c r="H45" s="724"/>
      <c r="I45" s="724"/>
      <c r="J45" s="724"/>
      <c r="K45" s="724"/>
      <c r="L45" s="724"/>
      <c r="M45" s="724"/>
      <c r="N45" s="724"/>
      <c r="O45" s="724"/>
      <c r="P45" s="724"/>
      <c r="Q45" s="725"/>
      <c r="R45" s="726"/>
      <c r="S45" s="726"/>
      <c r="T45" s="731" t="e">
        <f t="shared" si="2"/>
        <v>#DIV/0!</v>
      </c>
      <c r="U45" s="718">
        <f t="shared" si="3"/>
        <v>0</v>
      </c>
      <c r="V45" s="719"/>
      <c r="W45" s="682">
        <f>C45-F45</f>
        <v>0</v>
      </c>
      <c r="X45" s="720"/>
      <c r="Y45" s="720"/>
      <c r="Z45" s="720"/>
      <c r="AA45" s="720"/>
      <c r="AB45" s="720"/>
      <c r="AC45" s="720"/>
      <c r="AD45" s="720"/>
      <c r="AE45" s="720"/>
      <c r="AF45" s="720"/>
    </row>
    <row r="46" spans="1:32" s="721" customFormat="1" ht="14.25" customHeight="1">
      <c r="A46" s="717">
        <v>4</v>
      </c>
      <c r="B46" s="760" t="s">
        <v>448</v>
      </c>
      <c r="C46" s="491">
        <f aca="true" t="shared" si="16" ref="C46:S46">C47+C48+C49</f>
        <v>7553996</v>
      </c>
      <c r="D46" s="491">
        <f t="shared" si="16"/>
        <v>3551677</v>
      </c>
      <c r="E46" s="491">
        <f t="shared" si="16"/>
        <v>4002319</v>
      </c>
      <c r="F46" s="491">
        <f t="shared" si="16"/>
        <v>75200</v>
      </c>
      <c r="G46" s="491">
        <f t="shared" si="16"/>
        <v>0</v>
      </c>
      <c r="H46" s="491">
        <f>H47+H48+H49</f>
        <v>7478796</v>
      </c>
      <c r="I46" s="491">
        <f>I47+I48+I49</f>
        <v>6940925</v>
      </c>
      <c r="J46" s="491">
        <f t="shared" si="16"/>
        <v>1264898</v>
      </c>
      <c r="K46" s="491">
        <f t="shared" si="16"/>
        <v>28500</v>
      </c>
      <c r="L46" s="491">
        <f t="shared" si="16"/>
        <v>0</v>
      </c>
      <c r="M46" s="491">
        <f t="shared" si="16"/>
        <v>5019621</v>
      </c>
      <c r="N46" s="491">
        <f t="shared" si="16"/>
        <v>627906</v>
      </c>
      <c r="O46" s="491">
        <f t="shared" si="16"/>
        <v>0</v>
      </c>
      <c r="P46" s="491">
        <f t="shared" si="16"/>
        <v>0</v>
      </c>
      <c r="Q46" s="491">
        <f t="shared" si="16"/>
        <v>0</v>
      </c>
      <c r="R46" s="491">
        <f t="shared" si="16"/>
        <v>537871</v>
      </c>
      <c r="S46" s="491">
        <f t="shared" si="16"/>
        <v>6185398</v>
      </c>
      <c r="T46" s="731">
        <f t="shared" si="2"/>
        <v>0.1863437510130134</v>
      </c>
      <c r="U46" s="718">
        <f t="shared" si="3"/>
        <v>0</v>
      </c>
      <c r="V46" s="719" t="s">
        <v>494</v>
      </c>
      <c r="W46" s="682">
        <f>C46-F46</f>
        <v>7478796</v>
      </c>
      <c r="X46" s="720"/>
      <c r="Y46" s="720"/>
      <c r="Z46" s="720"/>
      <c r="AA46" s="720"/>
      <c r="AB46" s="720"/>
      <c r="AC46" s="720"/>
      <c r="AD46" s="720"/>
      <c r="AE46" s="720"/>
      <c r="AF46" s="720"/>
    </row>
    <row r="47" spans="1:32" s="691" customFormat="1" ht="14.25" customHeight="1" hidden="1">
      <c r="A47" s="493">
        <v>1</v>
      </c>
      <c r="B47" s="494" t="s">
        <v>449</v>
      </c>
      <c r="C47" s="495">
        <f>D47+E47</f>
        <v>0</v>
      </c>
      <c r="D47" s="496">
        <v>0</v>
      </c>
      <c r="E47" s="496">
        <v>0</v>
      </c>
      <c r="F47" s="496">
        <v>0</v>
      </c>
      <c r="G47" s="496">
        <v>0</v>
      </c>
      <c r="H47" s="495">
        <f>I47+R47</f>
        <v>0</v>
      </c>
      <c r="I47" s="495">
        <f aca="true" t="shared" si="17" ref="I47:I72">J47+K47+L47+M47+N47+O47+P47+Q47</f>
        <v>0</v>
      </c>
      <c r="J47" s="496">
        <v>0</v>
      </c>
      <c r="K47" s="496">
        <v>0</v>
      </c>
      <c r="L47" s="496">
        <v>0</v>
      </c>
      <c r="M47" s="496">
        <v>0</v>
      </c>
      <c r="N47" s="496">
        <v>0</v>
      </c>
      <c r="O47" s="496">
        <v>0</v>
      </c>
      <c r="P47" s="496">
        <v>0</v>
      </c>
      <c r="Q47" s="497">
        <v>0</v>
      </c>
      <c r="R47" s="498">
        <v>0</v>
      </c>
      <c r="S47" s="499">
        <f>M47+N47+R47</f>
        <v>0</v>
      </c>
      <c r="T47" s="732" t="e">
        <f t="shared" si="2"/>
        <v>#DIV/0!</v>
      </c>
      <c r="U47" s="500">
        <f t="shared" si="3"/>
        <v>0</v>
      </c>
      <c r="V47" s="501"/>
      <c r="W47" s="689"/>
      <c r="X47" s="690"/>
      <c r="Y47" s="690"/>
      <c r="Z47" s="690"/>
      <c r="AA47" s="690"/>
      <c r="AB47" s="690"/>
      <c r="AC47" s="690"/>
      <c r="AD47" s="690"/>
      <c r="AE47" s="690"/>
      <c r="AF47" s="690"/>
    </row>
    <row r="48" spans="1:32" s="825" customFormat="1" ht="14.25" customHeight="1">
      <c r="A48" s="813">
        <v>2</v>
      </c>
      <c r="B48" s="814" t="s">
        <v>450</v>
      </c>
      <c r="C48" s="815">
        <f>D48+E48</f>
        <v>7553996</v>
      </c>
      <c r="D48" s="816">
        <v>3551677</v>
      </c>
      <c r="E48" s="816">
        <v>4002319</v>
      </c>
      <c r="F48" s="816">
        <v>75200</v>
      </c>
      <c r="G48" s="816">
        <v>0</v>
      </c>
      <c r="H48" s="815">
        <f>I48+R48</f>
        <v>7478796</v>
      </c>
      <c r="I48" s="815">
        <f t="shared" si="17"/>
        <v>6940925</v>
      </c>
      <c r="J48" s="816">
        <v>1264898</v>
      </c>
      <c r="K48" s="816">
        <v>28500</v>
      </c>
      <c r="L48" s="816"/>
      <c r="M48" s="816">
        <v>5019621</v>
      </c>
      <c r="N48" s="816">
        <v>627906</v>
      </c>
      <c r="O48" s="816">
        <v>0</v>
      </c>
      <c r="P48" s="816">
        <v>0</v>
      </c>
      <c r="Q48" s="817">
        <v>0</v>
      </c>
      <c r="R48" s="818">
        <v>537871</v>
      </c>
      <c r="S48" s="819">
        <f>M48+N48+R48</f>
        <v>6185398</v>
      </c>
      <c r="T48" s="820">
        <f t="shared" si="2"/>
        <v>0.1863437510130134</v>
      </c>
      <c r="U48" s="821">
        <f t="shared" si="3"/>
        <v>0</v>
      </c>
      <c r="V48" s="822"/>
      <c r="W48" s="823"/>
      <c r="X48" s="824"/>
      <c r="Y48" s="824"/>
      <c r="Z48" s="824"/>
      <c r="AA48" s="824"/>
      <c r="AB48" s="824"/>
      <c r="AC48" s="824"/>
      <c r="AD48" s="824"/>
      <c r="AE48" s="824"/>
      <c r="AF48" s="824"/>
    </row>
    <row r="49" spans="1:32" s="825" customFormat="1" ht="14.25" customHeight="1">
      <c r="A49" s="813">
        <v>3</v>
      </c>
      <c r="B49" s="814"/>
      <c r="C49" s="815">
        <f>D49+E49</f>
        <v>0</v>
      </c>
      <c r="D49" s="816"/>
      <c r="E49" s="816"/>
      <c r="F49" s="816"/>
      <c r="G49" s="816">
        <v>0</v>
      </c>
      <c r="H49" s="815">
        <f>I49+R49</f>
        <v>0</v>
      </c>
      <c r="I49" s="815">
        <f t="shared" si="17"/>
        <v>0</v>
      </c>
      <c r="J49" s="816"/>
      <c r="K49" s="816"/>
      <c r="L49" s="816"/>
      <c r="M49" s="816"/>
      <c r="N49" s="816"/>
      <c r="O49" s="816">
        <v>0</v>
      </c>
      <c r="P49" s="816">
        <v>0</v>
      </c>
      <c r="Q49" s="817">
        <v>0</v>
      </c>
      <c r="R49" s="818"/>
      <c r="S49" s="819">
        <f>M49+N49+R49</f>
        <v>0</v>
      </c>
      <c r="T49" s="820" t="e">
        <f t="shared" si="2"/>
        <v>#DIV/0!</v>
      </c>
      <c r="U49" s="821">
        <f t="shared" si="3"/>
        <v>0</v>
      </c>
      <c r="V49" s="822"/>
      <c r="W49" s="823"/>
      <c r="X49" s="824"/>
      <c r="Y49" s="824"/>
      <c r="Z49" s="824"/>
      <c r="AA49" s="824"/>
      <c r="AB49" s="824"/>
      <c r="AC49" s="824"/>
      <c r="AD49" s="824"/>
      <c r="AE49" s="824"/>
      <c r="AF49" s="824"/>
    </row>
    <row r="50" spans="1:32" s="721" customFormat="1" ht="14.25" customHeight="1">
      <c r="A50" s="717">
        <v>5</v>
      </c>
      <c r="B50" s="760" t="s">
        <v>452</v>
      </c>
      <c r="C50" s="491">
        <f aca="true" t="shared" si="18" ref="C50:S50">C51+C52+C53</f>
        <v>7253357</v>
      </c>
      <c r="D50" s="491">
        <f t="shared" si="18"/>
        <v>3701657</v>
      </c>
      <c r="E50" s="491">
        <f t="shared" si="18"/>
        <v>3551700</v>
      </c>
      <c r="F50" s="491">
        <f t="shared" si="18"/>
        <v>2240495</v>
      </c>
      <c r="G50" s="491">
        <f t="shared" si="18"/>
        <v>0</v>
      </c>
      <c r="H50" s="491">
        <f t="shared" si="18"/>
        <v>5012862</v>
      </c>
      <c r="I50" s="491">
        <f t="shared" si="18"/>
        <v>4073196</v>
      </c>
      <c r="J50" s="491">
        <f t="shared" si="18"/>
        <v>1239425</v>
      </c>
      <c r="K50" s="491">
        <f t="shared" si="18"/>
        <v>651840</v>
      </c>
      <c r="L50" s="491">
        <f t="shared" si="18"/>
        <v>0</v>
      </c>
      <c r="M50" s="491">
        <f t="shared" si="18"/>
        <v>2181931</v>
      </c>
      <c r="N50" s="491">
        <f t="shared" si="18"/>
        <v>0</v>
      </c>
      <c r="O50" s="491">
        <f t="shared" si="18"/>
        <v>0</v>
      </c>
      <c r="P50" s="491">
        <f t="shared" si="18"/>
        <v>0</v>
      </c>
      <c r="Q50" s="491">
        <f t="shared" si="18"/>
        <v>0</v>
      </c>
      <c r="R50" s="491">
        <f t="shared" si="18"/>
        <v>939666</v>
      </c>
      <c r="S50" s="491">
        <f t="shared" si="18"/>
        <v>3121597</v>
      </c>
      <c r="T50" s="731">
        <f t="shared" si="2"/>
        <v>0.46431966446004563</v>
      </c>
      <c r="U50" s="718">
        <f t="shared" si="3"/>
        <v>0</v>
      </c>
      <c r="V50" s="719" t="s">
        <v>494</v>
      </c>
      <c r="W50" s="682">
        <f>C50-F50</f>
        <v>5012862</v>
      </c>
      <c r="X50" s="720"/>
      <c r="Y50" s="720"/>
      <c r="Z50" s="720"/>
      <c r="AA50" s="720"/>
      <c r="AB50" s="720"/>
      <c r="AC50" s="720"/>
      <c r="AD50" s="720"/>
      <c r="AE50" s="720"/>
      <c r="AF50" s="720"/>
    </row>
    <row r="51" spans="1:32" s="721" customFormat="1" ht="14.25" customHeight="1">
      <c r="A51" s="722">
        <v>1</v>
      </c>
      <c r="B51" s="723" t="s">
        <v>453</v>
      </c>
      <c r="C51" s="491">
        <f>D51+E51</f>
        <v>4265637</v>
      </c>
      <c r="D51" s="724">
        <v>3090434</v>
      </c>
      <c r="E51" s="724">
        <v>1175203</v>
      </c>
      <c r="F51" s="724">
        <v>2240495</v>
      </c>
      <c r="G51" s="724">
        <v>0</v>
      </c>
      <c r="H51" s="491">
        <f>I51+R51</f>
        <v>2025142</v>
      </c>
      <c r="I51" s="491">
        <f t="shared" si="17"/>
        <v>1646868</v>
      </c>
      <c r="J51" s="724">
        <v>1026879</v>
      </c>
      <c r="K51" s="724">
        <v>509806</v>
      </c>
      <c r="L51" s="724">
        <v>0</v>
      </c>
      <c r="M51" s="724">
        <v>110183</v>
      </c>
      <c r="N51" s="724">
        <v>0</v>
      </c>
      <c r="O51" s="724">
        <v>0</v>
      </c>
      <c r="P51" s="724">
        <v>0</v>
      </c>
      <c r="Q51" s="725">
        <v>0</v>
      </c>
      <c r="R51" s="726">
        <v>378274</v>
      </c>
      <c r="S51" s="727">
        <f>M51+N51+O51+P51+Q51+R51</f>
        <v>488457</v>
      </c>
      <c r="T51" s="731">
        <f t="shared" si="2"/>
        <v>0.9330954271987797</v>
      </c>
      <c r="U51" s="718">
        <f t="shared" si="3"/>
        <v>0</v>
      </c>
      <c r="V51" s="719"/>
      <c r="W51" s="682"/>
      <c r="X51" s="720"/>
      <c r="Y51" s="720"/>
      <c r="Z51" s="720"/>
      <c r="AA51" s="720"/>
      <c r="AB51" s="720"/>
      <c r="AC51" s="720"/>
      <c r="AD51" s="720"/>
      <c r="AE51" s="720"/>
      <c r="AF51" s="720"/>
    </row>
    <row r="52" spans="1:32" s="721" customFormat="1" ht="14.25" customHeight="1">
      <c r="A52" s="722"/>
      <c r="B52" s="723" t="s">
        <v>454</v>
      </c>
      <c r="C52" s="491">
        <f>D52+E52</f>
        <v>263963</v>
      </c>
      <c r="D52" s="724">
        <v>45709</v>
      </c>
      <c r="E52" s="724">
        <v>218254</v>
      </c>
      <c r="F52" s="724">
        <v>0</v>
      </c>
      <c r="G52" s="724">
        <v>0</v>
      </c>
      <c r="H52" s="491">
        <f>I52+R52</f>
        <v>263963</v>
      </c>
      <c r="I52" s="491">
        <f t="shared" si="17"/>
        <v>250632</v>
      </c>
      <c r="J52" s="724">
        <v>90762</v>
      </c>
      <c r="K52" s="724">
        <v>29900</v>
      </c>
      <c r="L52" s="724">
        <v>0</v>
      </c>
      <c r="M52" s="724">
        <v>129970</v>
      </c>
      <c r="N52" s="724">
        <v>0</v>
      </c>
      <c r="O52" s="724">
        <v>0</v>
      </c>
      <c r="P52" s="724">
        <v>0</v>
      </c>
      <c r="Q52" s="725">
        <v>0</v>
      </c>
      <c r="R52" s="726">
        <v>13331</v>
      </c>
      <c r="S52" s="727">
        <f>M52+N52+O52+P52+Q52+R52</f>
        <v>143301</v>
      </c>
      <c r="T52" s="731">
        <f t="shared" si="2"/>
        <v>0.4814309425771649</v>
      </c>
      <c r="U52" s="718">
        <f t="shared" si="3"/>
        <v>0</v>
      </c>
      <c r="V52" s="719"/>
      <c r="W52" s="682"/>
      <c r="X52" s="720"/>
      <c r="Y52" s="720"/>
      <c r="Z52" s="720"/>
      <c r="AA52" s="720"/>
      <c r="AB52" s="720"/>
      <c r="AC52" s="720"/>
      <c r="AD52" s="720"/>
      <c r="AE52" s="720"/>
      <c r="AF52" s="720"/>
    </row>
    <row r="53" spans="1:32" s="721" customFormat="1" ht="14.25" customHeight="1">
      <c r="A53" s="722">
        <v>2</v>
      </c>
      <c r="B53" s="723" t="s">
        <v>455</v>
      </c>
      <c r="C53" s="491">
        <f>D53+E53</f>
        <v>2723757</v>
      </c>
      <c r="D53" s="724">
        <v>565514</v>
      </c>
      <c r="E53" s="724">
        <v>2158243</v>
      </c>
      <c r="F53" s="724">
        <v>0</v>
      </c>
      <c r="G53" s="724">
        <v>0</v>
      </c>
      <c r="H53" s="491">
        <f>I53+R53</f>
        <v>2723757</v>
      </c>
      <c r="I53" s="491">
        <f t="shared" si="17"/>
        <v>2175696</v>
      </c>
      <c r="J53" s="724">
        <v>121784</v>
      </c>
      <c r="K53" s="724">
        <v>112134</v>
      </c>
      <c r="L53" s="724">
        <v>0</v>
      </c>
      <c r="M53" s="724">
        <v>1941778</v>
      </c>
      <c r="N53" s="724">
        <v>0</v>
      </c>
      <c r="O53" s="724">
        <v>0</v>
      </c>
      <c r="P53" s="724">
        <v>0</v>
      </c>
      <c r="Q53" s="725">
        <v>0</v>
      </c>
      <c r="R53" s="726">
        <v>548061</v>
      </c>
      <c r="S53" s="727">
        <f>M53+N53+O53+P53+Q53+R53</f>
        <v>2489839</v>
      </c>
      <c r="T53" s="731">
        <f t="shared" si="2"/>
        <v>0.10751410123473132</v>
      </c>
      <c r="U53" s="718">
        <f t="shared" si="3"/>
        <v>0</v>
      </c>
      <c r="V53" s="719"/>
      <c r="W53" s="682"/>
      <c r="X53" s="720"/>
      <c r="Y53" s="720"/>
      <c r="Z53" s="720"/>
      <c r="AA53" s="720"/>
      <c r="AB53" s="720"/>
      <c r="AC53" s="720"/>
      <c r="AD53" s="720"/>
      <c r="AE53" s="720"/>
      <c r="AF53" s="720"/>
    </row>
    <row r="54" spans="1:32" s="721" customFormat="1" ht="14.25" customHeight="1">
      <c r="A54" s="717">
        <v>6</v>
      </c>
      <c r="B54" s="760" t="s">
        <v>456</v>
      </c>
      <c r="C54" s="491">
        <f>C55+C56+C57+C58+C59</f>
        <v>9020380</v>
      </c>
      <c r="D54" s="491">
        <f aca="true" t="shared" si="19" ref="D54:S54">D55+D56+D57+D58+D59</f>
        <v>5381047</v>
      </c>
      <c r="E54" s="491">
        <f t="shared" si="19"/>
        <v>3639333</v>
      </c>
      <c r="F54" s="491">
        <f t="shared" si="19"/>
        <v>41365</v>
      </c>
      <c r="G54" s="491">
        <f t="shared" si="19"/>
        <v>0</v>
      </c>
      <c r="H54" s="491">
        <f t="shared" si="19"/>
        <v>8979015</v>
      </c>
      <c r="I54" s="491">
        <f t="shared" si="19"/>
        <v>6043381</v>
      </c>
      <c r="J54" s="491">
        <f t="shared" si="19"/>
        <v>870625</v>
      </c>
      <c r="K54" s="491">
        <f t="shared" si="19"/>
        <v>40108</v>
      </c>
      <c r="L54" s="491">
        <f t="shared" si="19"/>
        <v>0</v>
      </c>
      <c r="M54" s="491">
        <f t="shared" si="19"/>
        <v>5132648</v>
      </c>
      <c r="N54" s="491">
        <f t="shared" si="19"/>
        <v>0</v>
      </c>
      <c r="O54" s="491">
        <f t="shared" si="19"/>
        <v>0</v>
      </c>
      <c r="P54" s="491">
        <f t="shared" si="19"/>
        <v>0</v>
      </c>
      <c r="Q54" s="491">
        <f t="shared" si="19"/>
        <v>0</v>
      </c>
      <c r="R54" s="491">
        <f t="shared" si="19"/>
        <v>2935634</v>
      </c>
      <c r="S54" s="491">
        <f t="shared" si="19"/>
        <v>8068282</v>
      </c>
      <c r="T54" s="731">
        <f t="shared" si="2"/>
        <v>0.1506992526203461</v>
      </c>
      <c r="U54" s="718">
        <f t="shared" si="3"/>
        <v>0</v>
      </c>
      <c r="V54" s="719" t="s">
        <v>494</v>
      </c>
      <c r="W54" s="682">
        <f>C54-F54</f>
        <v>8979015</v>
      </c>
      <c r="X54" s="720"/>
      <c r="Y54" s="720"/>
      <c r="Z54" s="720"/>
      <c r="AA54" s="720"/>
      <c r="AB54" s="720"/>
      <c r="AC54" s="720"/>
      <c r="AD54" s="720"/>
      <c r="AE54" s="720"/>
      <c r="AF54" s="720"/>
    </row>
    <row r="55" spans="1:32" s="721" customFormat="1" ht="14.25" customHeight="1">
      <c r="A55" s="722">
        <v>1</v>
      </c>
      <c r="B55" s="723" t="s">
        <v>457</v>
      </c>
      <c r="C55" s="491">
        <f>D55+E55</f>
        <v>1544766</v>
      </c>
      <c r="D55" s="724">
        <v>1157841</v>
      </c>
      <c r="E55" s="724">
        <v>386925</v>
      </c>
      <c r="F55" s="724">
        <v>19700</v>
      </c>
      <c r="G55" s="724">
        <v>0</v>
      </c>
      <c r="H55" s="491">
        <f>I55+R55</f>
        <v>1525066</v>
      </c>
      <c r="I55" s="491">
        <f t="shared" si="17"/>
        <v>1148784</v>
      </c>
      <c r="J55" s="724">
        <v>110599</v>
      </c>
      <c r="K55" s="724">
        <v>7350</v>
      </c>
      <c r="L55" s="724">
        <v>0</v>
      </c>
      <c r="M55" s="724">
        <v>1030835</v>
      </c>
      <c r="N55" s="724">
        <v>0</v>
      </c>
      <c r="O55" s="724"/>
      <c r="P55" s="724"/>
      <c r="Q55" s="725"/>
      <c r="R55" s="726">
        <v>376282</v>
      </c>
      <c r="S55" s="727">
        <f>M55+N55+O55+P55+Q55+R55</f>
        <v>1407117</v>
      </c>
      <c r="T55" s="731">
        <f t="shared" si="2"/>
        <v>0.10267291327177258</v>
      </c>
      <c r="U55" s="718">
        <f t="shared" si="3"/>
        <v>0</v>
      </c>
      <c r="V55" s="719"/>
      <c r="W55" s="682"/>
      <c r="X55" s="720"/>
      <c r="Y55" s="720"/>
      <c r="Z55" s="720"/>
      <c r="AA55" s="720"/>
      <c r="AB55" s="720"/>
      <c r="AC55" s="720"/>
      <c r="AD55" s="720"/>
      <c r="AE55" s="720"/>
      <c r="AF55" s="720"/>
    </row>
    <row r="56" spans="1:32" s="721" customFormat="1" ht="14.25" customHeight="1">
      <c r="A56" s="722">
        <v>2</v>
      </c>
      <c r="B56" s="723" t="s">
        <v>458</v>
      </c>
      <c r="C56" s="491">
        <f>D56+E56</f>
        <v>1455677</v>
      </c>
      <c r="D56" s="724">
        <v>996821</v>
      </c>
      <c r="E56" s="724">
        <v>458856</v>
      </c>
      <c r="F56" s="724">
        <v>0</v>
      </c>
      <c r="G56" s="724"/>
      <c r="H56" s="491">
        <f>I56+R56</f>
        <v>1455677</v>
      </c>
      <c r="I56" s="491">
        <f t="shared" si="17"/>
        <v>1033536</v>
      </c>
      <c r="J56" s="724">
        <v>301882</v>
      </c>
      <c r="K56" s="724">
        <v>18365</v>
      </c>
      <c r="L56" s="724"/>
      <c r="M56" s="724">
        <v>713289</v>
      </c>
      <c r="N56" s="724">
        <v>0</v>
      </c>
      <c r="O56" s="724"/>
      <c r="P56" s="724"/>
      <c r="Q56" s="725"/>
      <c r="R56" s="726">
        <v>422141</v>
      </c>
      <c r="S56" s="727">
        <f>M56+N56+O56+P56+Q56+R56</f>
        <v>1135430</v>
      </c>
      <c r="T56" s="731">
        <f t="shared" si="2"/>
        <v>0.3098556799182612</v>
      </c>
      <c r="U56" s="718">
        <f t="shared" si="3"/>
        <v>0</v>
      </c>
      <c r="V56" s="719"/>
      <c r="W56" s="682"/>
      <c r="X56" s="720"/>
      <c r="Y56" s="720"/>
      <c r="Z56" s="720"/>
      <c r="AA56" s="720"/>
      <c r="AB56" s="720"/>
      <c r="AC56" s="720"/>
      <c r="AD56" s="720"/>
      <c r="AE56" s="720"/>
      <c r="AF56" s="720"/>
    </row>
    <row r="57" spans="1:32" s="721" customFormat="1" ht="14.25" customHeight="1">
      <c r="A57" s="722">
        <v>3</v>
      </c>
      <c r="B57" s="723" t="s">
        <v>459</v>
      </c>
      <c r="C57" s="491">
        <f>D57+E57</f>
        <v>3305385</v>
      </c>
      <c r="D57" s="724">
        <v>2074554</v>
      </c>
      <c r="E57" s="724">
        <v>1230831</v>
      </c>
      <c r="F57" s="724">
        <v>16920</v>
      </c>
      <c r="G57" s="724"/>
      <c r="H57" s="491">
        <f>I57+R57</f>
        <v>3288465</v>
      </c>
      <c r="I57" s="491">
        <f t="shared" si="17"/>
        <v>1789282</v>
      </c>
      <c r="J57" s="724">
        <v>308045</v>
      </c>
      <c r="K57" s="724">
        <v>9415</v>
      </c>
      <c r="L57" s="724"/>
      <c r="M57" s="724">
        <v>1471822</v>
      </c>
      <c r="N57" s="724">
        <v>0</v>
      </c>
      <c r="O57" s="724">
        <v>0</v>
      </c>
      <c r="P57" s="724"/>
      <c r="Q57" s="725"/>
      <c r="R57" s="726">
        <v>1499183</v>
      </c>
      <c r="S57" s="727">
        <f>M57+N57+O57+P57+Q57+R57</f>
        <v>2971005</v>
      </c>
      <c r="T57" s="731">
        <f t="shared" si="2"/>
        <v>0.1774231227945064</v>
      </c>
      <c r="U57" s="718">
        <f t="shared" si="3"/>
        <v>0</v>
      </c>
      <c r="V57" s="719"/>
      <c r="W57" s="682"/>
      <c r="X57" s="720"/>
      <c r="Y57" s="720"/>
      <c r="Z57" s="720"/>
      <c r="AA57" s="720"/>
      <c r="AB57" s="720"/>
      <c r="AC57" s="720"/>
      <c r="AD57" s="720"/>
      <c r="AE57" s="720"/>
      <c r="AF57" s="720"/>
    </row>
    <row r="58" spans="1:32" s="721" customFormat="1" ht="13.5" customHeight="1">
      <c r="A58" s="722">
        <v>4</v>
      </c>
      <c r="B58" s="723" t="s">
        <v>439</v>
      </c>
      <c r="C58" s="491">
        <f>D58+E58</f>
        <v>2714552</v>
      </c>
      <c r="D58" s="724">
        <v>1151831</v>
      </c>
      <c r="E58" s="724">
        <v>1562721</v>
      </c>
      <c r="F58" s="724">
        <v>4745</v>
      </c>
      <c r="G58" s="724"/>
      <c r="H58" s="491">
        <f>I58+R58</f>
        <v>2709807</v>
      </c>
      <c r="I58" s="491">
        <f>J58+K58+L58+M58+N58+O58+P58+Q58</f>
        <v>2071779</v>
      </c>
      <c r="J58" s="724">
        <v>150099</v>
      </c>
      <c r="K58" s="724">
        <v>4978</v>
      </c>
      <c r="L58" s="724"/>
      <c r="M58" s="724">
        <v>1916702</v>
      </c>
      <c r="N58" s="724">
        <v>0</v>
      </c>
      <c r="O58" s="724"/>
      <c r="P58" s="724"/>
      <c r="Q58" s="725"/>
      <c r="R58" s="726">
        <v>638028</v>
      </c>
      <c r="S58" s="727">
        <f>M58+N58+O58+P58+Q58+R58</f>
        <v>2554730</v>
      </c>
      <c r="T58" s="731">
        <f t="shared" si="2"/>
        <v>0.07485209571098075</v>
      </c>
      <c r="U58" s="718">
        <f>C58-F58-G58-H58</f>
        <v>0</v>
      </c>
      <c r="V58" s="719"/>
      <c r="W58" s="682"/>
      <c r="X58" s="720"/>
      <c r="Y58" s="720"/>
      <c r="Z58" s="720"/>
      <c r="AA58" s="720"/>
      <c r="AB58" s="720"/>
      <c r="AC58" s="720"/>
      <c r="AD58" s="720"/>
      <c r="AE58" s="720"/>
      <c r="AF58" s="720"/>
    </row>
    <row r="59" spans="1:32" s="691" customFormat="1" ht="14.25" customHeight="1" hidden="1">
      <c r="A59" s="493"/>
      <c r="B59" s="494"/>
      <c r="C59" s="495">
        <f>D59+E59</f>
        <v>0</v>
      </c>
      <c r="D59" s="496"/>
      <c r="E59" s="496"/>
      <c r="F59" s="496"/>
      <c r="G59" s="496"/>
      <c r="H59" s="495">
        <f>I59+R59</f>
        <v>0</v>
      </c>
      <c r="I59" s="495">
        <f t="shared" si="17"/>
        <v>0</v>
      </c>
      <c r="J59" s="496"/>
      <c r="K59" s="496"/>
      <c r="L59" s="496"/>
      <c r="M59" s="496"/>
      <c r="N59" s="496"/>
      <c r="O59" s="496"/>
      <c r="P59" s="496"/>
      <c r="Q59" s="497"/>
      <c r="R59" s="498"/>
      <c r="S59" s="499">
        <f>M59+N59+O59+P59+Q59+R59</f>
        <v>0</v>
      </c>
      <c r="T59" s="732" t="e">
        <f t="shared" si="2"/>
        <v>#DIV/0!</v>
      </c>
      <c r="U59" s="500">
        <f t="shared" si="3"/>
        <v>0</v>
      </c>
      <c r="V59" s="501"/>
      <c r="W59" s="689">
        <f>C59-F59</f>
        <v>0</v>
      </c>
      <c r="X59" s="690"/>
      <c r="Y59" s="690"/>
      <c r="Z59" s="690"/>
      <c r="AA59" s="690"/>
      <c r="AB59" s="690"/>
      <c r="AC59" s="690"/>
      <c r="AD59" s="690"/>
      <c r="AE59" s="690"/>
      <c r="AF59" s="690"/>
    </row>
    <row r="60" spans="1:32" s="721" customFormat="1" ht="14.25" customHeight="1">
      <c r="A60" s="717">
        <v>7</v>
      </c>
      <c r="B60" s="760" t="s">
        <v>461</v>
      </c>
      <c r="C60" s="491">
        <f aca="true" t="shared" si="20" ref="C60:S60">C61+C62+C63+C64</f>
        <v>7805944</v>
      </c>
      <c r="D60" s="491">
        <f t="shared" si="20"/>
        <v>3406027</v>
      </c>
      <c r="E60" s="491">
        <f t="shared" si="20"/>
        <v>4399917</v>
      </c>
      <c r="F60" s="491">
        <f t="shared" si="20"/>
        <v>23889</v>
      </c>
      <c r="G60" s="491">
        <f t="shared" si="20"/>
        <v>0</v>
      </c>
      <c r="H60" s="491">
        <f t="shared" si="20"/>
        <v>7782055</v>
      </c>
      <c r="I60" s="491">
        <f t="shared" si="20"/>
        <v>5699176</v>
      </c>
      <c r="J60" s="491">
        <f t="shared" si="20"/>
        <v>2043700</v>
      </c>
      <c r="K60" s="491">
        <f t="shared" si="20"/>
        <v>58265</v>
      </c>
      <c r="L60" s="491">
        <f t="shared" si="20"/>
        <v>0</v>
      </c>
      <c r="M60" s="491">
        <f t="shared" si="20"/>
        <v>3596573</v>
      </c>
      <c r="N60" s="491">
        <f t="shared" si="20"/>
        <v>0</v>
      </c>
      <c r="O60" s="491">
        <f t="shared" si="20"/>
        <v>0</v>
      </c>
      <c r="P60" s="491">
        <f t="shared" si="20"/>
        <v>0</v>
      </c>
      <c r="Q60" s="491">
        <f t="shared" si="20"/>
        <v>638</v>
      </c>
      <c r="R60" s="491">
        <f t="shared" si="20"/>
        <v>2082879</v>
      </c>
      <c r="S60" s="491">
        <f t="shared" si="20"/>
        <v>5680090</v>
      </c>
      <c r="T60" s="731">
        <f t="shared" si="2"/>
        <v>0.368819106481358</v>
      </c>
      <c r="U60" s="718">
        <f t="shared" si="3"/>
        <v>0</v>
      </c>
      <c r="V60" s="719" t="s">
        <v>494</v>
      </c>
      <c r="W60" s="682">
        <f>C60-F60</f>
        <v>7782055</v>
      </c>
      <c r="X60" s="720"/>
      <c r="Y60" s="720"/>
      <c r="Z60" s="720"/>
      <c r="AA60" s="720"/>
      <c r="AB60" s="720"/>
      <c r="AC60" s="720"/>
      <c r="AD60" s="720"/>
      <c r="AE60" s="720"/>
      <c r="AF60" s="720"/>
    </row>
    <row r="61" spans="1:32" s="721" customFormat="1" ht="14.25" customHeight="1">
      <c r="A61" s="722">
        <v>1</v>
      </c>
      <c r="B61" s="723" t="s">
        <v>462</v>
      </c>
      <c r="C61" s="491">
        <f>D61+E61</f>
        <v>2223729</v>
      </c>
      <c r="D61" s="724">
        <v>657600</v>
      </c>
      <c r="E61" s="724">
        <v>1566129</v>
      </c>
      <c r="F61" s="724">
        <v>0</v>
      </c>
      <c r="G61" s="724">
        <v>0</v>
      </c>
      <c r="H61" s="491">
        <f>I61+R61</f>
        <v>2223729</v>
      </c>
      <c r="I61" s="491">
        <f t="shared" si="17"/>
        <v>1518655</v>
      </c>
      <c r="J61" s="724">
        <v>372578</v>
      </c>
      <c r="K61" s="724">
        <v>0</v>
      </c>
      <c r="L61" s="724">
        <v>0</v>
      </c>
      <c r="M61" s="724">
        <v>1146077</v>
      </c>
      <c r="N61" s="724">
        <v>0</v>
      </c>
      <c r="O61" s="724">
        <v>0</v>
      </c>
      <c r="P61" s="724">
        <v>0</v>
      </c>
      <c r="Q61" s="725">
        <v>0</v>
      </c>
      <c r="R61" s="726">
        <v>705074</v>
      </c>
      <c r="S61" s="727">
        <f>M61+N61+O61+P61+Q61+R61</f>
        <v>1851151</v>
      </c>
      <c r="T61" s="731">
        <f t="shared" si="2"/>
        <v>0.2453341937438062</v>
      </c>
      <c r="U61" s="718">
        <f t="shared" si="3"/>
        <v>0</v>
      </c>
      <c r="V61" s="719"/>
      <c r="W61" s="682"/>
      <c r="X61" s="720"/>
      <c r="Y61" s="720"/>
      <c r="Z61" s="720"/>
      <c r="AA61" s="720"/>
      <c r="AB61" s="720"/>
      <c r="AC61" s="720"/>
      <c r="AD61" s="720"/>
      <c r="AE61" s="720"/>
      <c r="AF61" s="720"/>
    </row>
    <row r="62" spans="1:32" s="721" customFormat="1" ht="14.25" customHeight="1">
      <c r="A62" s="722">
        <v>2</v>
      </c>
      <c r="B62" s="761" t="s">
        <v>463</v>
      </c>
      <c r="C62" s="491">
        <f>D62+E62</f>
        <v>1474592</v>
      </c>
      <c r="D62" s="724">
        <v>583849</v>
      </c>
      <c r="E62" s="724">
        <v>890743</v>
      </c>
      <c r="F62" s="724">
        <v>456</v>
      </c>
      <c r="G62" s="724">
        <v>0</v>
      </c>
      <c r="H62" s="491">
        <f>I62+R62</f>
        <v>1474136</v>
      </c>
      <c r="I62" s="491">
        <f t="shared" si="17"/>
        <v>1258494</v>
      </c>
      <c r="J62" s="724">
        <v>678532</v>
      </c>
      <c r="K62" s="724">
        <v>52265</v>
      </c>
      <c r="L62" s="724">
        <v>0</v>
      </c>
      <c r="M62" s="724">
        <v>527697</v>
      </c>
      <c r="N62" s="724">
        <v>0</v>
      </c>
      <c r="O62" s="724">
        <v>0</v>
      </c>
      <c r="P62" s="724">
        <v>0</v>
      </c>
      <c r="Q62" s="725">
        <v>0</v>
      </c>
      <c r="R62" s="726">
        <v>215642</v>
      </c>
      <c r="S62" s="727">
        <f>M62+N62+O62+P62+Q62+R62</f>
        <v>743339</v>
      </c>
      <c r="T62" s="731">
        <f t="shared" si="2"/>
        <v>0.5806916838697681</v>
      </c>
      <c r="U62" s="718">
        <f t="shared" si="3"/>
        <v>0</v>
      </c>
      <c r="V62" s="719"/>
      <c r="W62" s="682"/>
      <c r="X62" s="720"/>
      <c r="Y62" s="720"/>
      <c r="Z62" s="720"/>
      <c r="AA62" s="720"/>
      <c r="AB62" s="720"/>
      <c r="AC62" s="720"/>
      <c r="AD62" s="720"/>
      <c r="AE62" s="720"/>
      <c r="AF62" s="720"/>
    </row>
    <row r="63" spans="1:32" s="721" customFormat="1" ht="13.5" customHeight="1">
      <c r="A63" s="722">
        <v>3</v>
      </c>
      <c r="B63" s="723" t="s">
        <v>464</v>
      </c>
      <c r="C63" s="491">
        <f>D63+E63</f>
        <v>4107623</v>
      </c>
      <c r="D63" s="724">
        <v>2164578</v>
      </c>
      <c r="E63" s="724">
        <v>1943045</v>
      </c>
      <c r="F63" s="724">
        <v>23433</v>
      </c>
      <c r="G63" s="724">
        <v>0</v>
      </c>
      <c r="H63" s="491">
        <f>I63+R63</f>
        <v>4084190</v>
      </c>
      <c r="I63" s="491">
        <f t="shared" si="17"/>
        <v>2922027</v>
      </c>
      <c r="J63" s="724">
        <v>992590</v>
      </c>
      <c r="K63" s="724">
        <v>6000</v>
      </c>
      <c r="L63" s="724">
        <v>0</v>
      </c>
      <c r="M63" s="724">
        <v>1922799</v>
      </c>
      <c r="N63" s="724">
        <v>0</v>
      </c>
      <c r="O63" s="724">
        <v>0</v>
      </c>
      <c r="P63" s="724">
        <v>0</v>
      </c>
      <c r="Q63" s="725">
        <v>638</v>
      </c>
      <c r="R63" s="726">
        <v>1162163</v>
      </c>
      <c r="S63" s="727">
        <f>M63+N63+O63+P63+Q63+R63</f>
        <v>3085600</v>
      </c>
      <c r="T63" s="731">
        <f t="shared" si="2"/>
        <v>0.3417456443763182</v>
      </c>
      <c r="U63" s="718">
        <f t="shared" si="3"/>
        <v>0</v>
      </c>
      <c r="V63" s="719"/>
      <c r="W63" s="682"/>
      <c r="X63" s="720"/>
      <c r="Y63" s="720"/>
      <c r="Z63" s="720"/>
      <c r="AA63" s="720"/>
      <c r="AB63" s="720"/>
      <c r="AC63" s="720"/>
      <c r="AD63" s="720"/>
      <c r="AE63" s="720"/>
      <c r="AF63" s="720"/>
    </row>
    <row r="64" spans="1:32" s="691" customFormat="1" ht="0.75" customHeight="1" hidden="1">
      <c r="A64" s="493">
        <v>4</v>
      </c>
      <c r="B64" s="494"/>
      <c r="C64" s="495">
        <f>D64+E64</f>
        <v>0</v>
      </c>
      <c r="D64" s="496"/>
      <c r="E64" s="496"/>
      <c r="F64" s="496"/>
      <c r="G64" s="496"/>
      <c r="H64" s="495">
        <f>I64+R64</f>
        <v>0</v>
      </c>
      <c r="I64" s="495">
        <f t="shared" si="17"/>
        <v>0</v>
      </c>
      <c r="J64" s="496"/>
      <c r="K64" s="496"/>
      <c r="L64" s="496"/>
      <c r="M64" s="496"/>
      <c r="N64" s="496"/>
      <c r="O64" s="496"/>
      <c r="P64" s="496"/>
      <c r="Q64" s="497"/>
      <c r="R64" s="498"/>
      <c r="S64" s="499">
        <f>M64+N64+O64+P64+Q64+R64</f>
        <v>0</v>
      </c>
      <c r="T64" s="732" t="e">
        <f t="shared" si="2"/>
        <v>#DIV/0!</v>
      </c>
      <c r="U64" s="500">
        <f t="shared" si="3"/>
        <v>0</v>
      </c>
      <c r="V64" s="501"/>
      <c r="W64" s="689">
        <f>C64-F64</f>
        <v>0</v>
      </c>
      <c r="X64" s="690"/>
      <c r="Y64" s="690"/>
      <c r="Z64" s="690"/>
      <c r="AA64" s="690"/>
      <c r="AB64" s="690"/>
      <c r="AC64" s="690"/>
      <c r="AD64" s="690"/>
      <c r="AE64" s="690"/>
      <c r="AF64" s="690"/>
    </row>
    <row r="65" spans="1:32" s="721" customFormat="1" ht="14.25" customHeight="1">
      <c r="A65" s="717">
        <v>8</v>
      </c>
      <c r="B65" s="760" t="s">
        <v>465</v>
      </c>
      <c r="C65" s="491">
        <f aca="true" t="shared" si="21" ref="C65:S65">C66+C67+C68</f>
        <v>1810618</v>
      </c>
      <c r="D65" s="491">
        <f t="shared" si="21"/>
        <v>568934</v>
      </c>
      <c r="E65" s="491">
        <f t="shared" si="21"/>
        <v>1241684</v>
      </c>
      <c r="F65" s="491">
        <f t="shared" si="21"/>
        <v>2130</v>
      </c>
      <c r="G65" s="491">
        <f t="shared" si="21"/>
        <v>0</v>
      </c>
      <c r="H65" s="491">
        <f t="shared" si="21"/>
        <v>1808488</v>
      </c>
      <c r="I65" s="491">
        <f t="shared" si="21"/>
        <v>1611766</v>
      </c>
      <c r="J65" s="491">
        <f t="shared" si="21"/>
        <v>376285</v>
      </c>
      <c r="K65" s="491">
        <f t="shared" si="21"/>
        <v>50000</v>
      </c>
      <c r="L65" s="491">
        <f t="shared" si="21"/>
        <v>0</v>
      </c>
      <c r="M65" s="491">
        <f t="shared" si="21"/>
        <v>1185481</v>
      </c>
      <c r="N65" s="491">
        <f t="shared" si="21"/>
        <v>0</v>
      </c>
      <c r="O65" s="491">
        <f t="shared" si="21"/>
        <v>0</v>
      </c>
      <c r="P65" s="491">
        <f t="shared" si="21"/>
        <v>0</v>
      </c>
      <c r="Q65" s="491">
        <f t="shared" si="21"/>
        <v>0</v>
      </c>
      <c r="R65" s="491">
        <f t="shared" si="21"/>
        <v>196722</v>
      </c>
      <c r="S65" s="491">
        <f t="shared" si="21"/>
        <v>1382203</v>
      </c>
      <c r="T65" s="731">
        <f>((J65+K65+L65)/I65)*100%</f>
        <v>0.26448318180182484</v>
      </c>
      <c r="U65" s="718">
        <f t="shared" si="3"/>
        <v>0</v>
      </c>
      <c r="V65" s="719" t="s">
        <v>494</v>
      </c>
      <c r="W65" s="682">
        <f>C65-F65</f>
        <v>1808488</v>
      </c>
      <c r="X65" s="720"/>
      <c r="Y65" s="720"/>
      <c r="Z65" s="720"/>
      <c r="AA65" s="720"/>
      <c r="AB65" s="720"/>
      <c r="AC65" s="720"/>
      <c r="AD65" s="720"/>
      <c r="AE65" s="720"/>
      <c r="AF65" s="720"/>
    </row>
    <row r="66" spans="1:32" s="721" customFormat="1" ht="14.25" customHeight="1">
      <c r="A66" s="722">
        <v>1</v>
      </c>
      <c r="B66" s="761" t="s">
        <v>466</v>
      </c>
      <c r="C66" s="491">
        <f>D66+E66</f>
        <v>0</v>
      </c>
      <c r="D66" s="778">
        <v>0</v>
      </c>
      <c r="E66" s="724">
        <v>0</v>
      </c>
      <c r="F66" s="724">
        <v>0</v>
      </c>
      <c r="G66" s="724"/>
      <c r="H66" s="491">
        <f>I66+R66</f>
        <v>0</v>
      </c>
      <c r="I66" s="491">
        <f t="shared" si="17"/>
        <v>0</v>
      </c>
      <c r="J66" s="724">
        <v>0</v>
      </c>
      <c r="K66" s="724"/>
      <c r="L66" s="724"/>
      <c r="M66" s="724">
        <v>0</v>
      </c>
      <c r="N66" s="724"/>
      <c r="O66" s="724"/>
      <c r="P66" s="724"/>
      <c r="Q66" s="725"/>
      <c r="R66" s="726">
        <v>0</v>
      </c>
      <c r="S66" s="727">
        <f>M66+N66+O66+P66+Q66+R66</f>
        <v>0</v>
      </c>
      <c r="T66" s="731" t="e">
        <f t="shared" si="2"/>
        <v>#DIV/0!</v>
      </c>
      <c r="U66" s="718">
        <f t="shared" si="3"/>
        <v>0</v>
      </c>
      <c r="V66" s="719"/>
      <c r="W66" s="682"/>
      <c r="X66" s="720"/>
      <c r="Y66" s="720"/>
      <c r="Z66" s="720"/>
      <c r="AA66" s="720"/>
      <c r="AB66" s="720"/>
      <c r="AC66" s="720"/>
      <c r="AD66" s="720"/>
      <c r="AE66" s="720"/>
      <c r="AF66" s="720"/>
    </row>
    <row r="67" spans="1:32" s="721" customFormat="1" ht="14.25" customHeight="1">
      <c r="A67" s="722">
        <v>2</v>
      </c>
      <c r="B67" s="761" t="s">
        <v>467</v>
      </c>
      <c r="C67" s="491">
        <f>D67+E67</f>
        <v>777199</v>
      </c>
      <c r="D67" s="778">
        <v>409390</v>
      </c>
      <c r="E67" s="724">
        <v>367809</v>
      </c>
      <c r="F67" s="724">
        <v>1160</v>
      </c>
      <c r="G67" s="724"/>
      <c r="H67" s="491">
        <f>I67+R67</f>
        <v>776039</v>
      </c>
      <c r="I67" s="491">
        <f t="shared" si="17"/>
        <v>663314</v>
      </c>
      <c r="J67" s="724">
        <v>112660</v>
      </c>
      <c r="K67" s="724">
        <v>50000</v>
      </c>
      <c r="L67" s="724"/>
      <c r="M67" s="724">
        <v>500654</v>
      </c>
      <c r="N67" s="724"/>
      <c r="O67" s="724"/>
      <c r="P67" s="724"/>
      <c r="Q67" s="725"/>
      <c r="R67" s="726">
        <v>112725</v>
      </c>
      <c r="S67" s="727">
        <f>M67+N67+O67+P67+Q67+R67</f>
        <v>613379</v>
      </c>
      <c r="T67" s="731">
        <f t="shared" si="2"/>
        <v>0.24522322761165904</v>
      </c>
      <c r="U67" s="718">
        <f t="shared" si="3"/>
        <v>0</v>
      </c>
      <c r="V67" s="719"/>
      <c r="W67" s="682"/>
      <c r="X67" s="720"/>
      <c r="Y67" s="720"/>
      <c r="Z67" s="720"/>
      <c r="AA67" s="720"/>
      <c r="AB67" s="720"/>
      <c r="AC67" s="720"/>
      <c r="AD67" s="720"/>
      <c r="AE67" s="720"/>
      <c r="AF67" s="720"/>
    </row>
    <row r="68" spans="1:32" s="721" customFormat="1" ht="14.25" customHeight="1">
      <c r="A68" s="722">
        <v>3</v>
      </c>
      <c r="B68" s="761" t="s">
        <v>468</v>
      </c>
      <c r="C68" s="491">
        <f>D68+E68</f>
        <v>1033419</v>
      </c>
      <c r="D68" s="778">
        <v>159544</v>
      </c>
      <c r="E68" s="724">
        <v>873875</v>
      </c>
      <c r="F68" s="724">
        <v>970</v>
      </c>
      <c r="G68" s="724"/>
      <c r="H68" s="491">
        <f>I68+R68</f>
        <v>1032449</v>
      </c>
      <c r="I68" s="491">
        <f t="shared" si="17"/>
        <v>948452</v>
      </c>
      <c r="J68" s="724">
        <v>263625</v>
      </c>
      <c r="K68" s="724">
        <v>0</v>
      </c>
      <c r="L68" s="724"/>
      <c r="M68" s="724">
        <v>684827</v>
      </c>
      <c r="N68" s="724"/>
      <c r="O68" s="724"/>
      <c r="P68" s="724"/>
      <c r="Q68" s="725"/>
      <c r="R68" s="726">
        <v>83997</v>
      </c>
      <c r="S68" s="727">
        <f>M68+N68+O68+P68+Q68+R68</f>
        <v>768824</v>
      </c>
      <c r="T68" s="731">
        <f t="shared" si="2"/>
        <v>0.2779529169636418</v>
      </c>
      <c r="U68" s="718">
        <f t="shared" si="3"/>
        <v>0</v>
      </c>
      <c r="V68" s="719"/>
      <c r="W68" s="682"/>
      <c r="X68" s="720"/>
      <c r="Y68" s="720"/>
      <c r="Z68" s="720"/>
      <c r="AA68" s="720"/>
      <c r="AB68" s="720"/>
      <c r="AC68" s="720"/>
      <c r="AD68" s="720"/>
      <c r="AE68" s="720"/>
      <c r="AF68" s="720"/>
    </row>
    <row r="69" spans="1:32" s="721" customFormat="1" ht="11.25" customHeight="1">
      <c r="A69" s="717">
        <v>9</v>
      </c>
      <c r="B69" s="760" t="s">
        <v>469</v>
      </c>
      <c r="C69" s="491">
        <f aca="true" t="shared" si="22" ref="C69:S69">C70+C71+C72</f>
        <v>9801085</v>
      </c>
      <c r="D69" s="491">
        <f t="shared" si="22"/>
        <v>6186055</v>
      </c>
      <c r="E69" s="491">
        <f t="shared" si="22"/>
        <v>3615030</v>
      </c>
      <c r="F69" s="491">
        <f t="shared" si="22"/>
        <v>4583</v>
      </c>
      <c r="G69" s="491">
        <f t="shared" si="22"/>
        <v>0</v>
      </c>
      <c r="H69" s="491">
        <f t="shared" si="22"/>
        <v>9796502</v>
      </c>
      <c r="I69" s="491">
        <f t="shared" si="22"/>
        <v>8562942</v>
      </c>
      <c r="J69" s="491">
        <f t="shared" si="22"/>
        <v>3480029</v>
      </c>
      <c r="K69" s="491">
        <f t="shared" si="22"/>
        <v>84105</v>
      </c>
      <c r="L69" s="491">
        <f t="shared" si="22"/>
        <v>0</v>
      </c>
      <c r="M69" s="491">
        <f t="shared" si="22"/>
        <v>4890868</v>
      </c>
      <c r="N69" s="491">
        <f t="shared" si="22"/>
        <v>0</v>
      </c>
      <c r="O69" s="491">
        <f t="shared" si="22"/>
        <v>0</v>
      </c>
      <c r="P69" s="491">
        <f t="shared" si="22"/>
        <v>0</v>
      </c>
      <c r="Q69" s="491">
        <f t="shared" si="22"/>
        <v>107940</v>
      </c>
      <c r="R69" s="491">
        <f t="shared" si="22"/>
        <v>1233560</v>
      </c>
      <c r="S69" s="491">
        <f t="shared" si="22"/>
        <v>6232368</v>
      </c>
      <c r="T69" s="731">
        <f t="shared" si="2"/>
        <v>0.4162277404191223</v>
      </c>
      <c r="U69" s="718">
        <f t="shared" si="3"/>
        <v>0</v>
      </c>
      <c r="V69" s="719" t="s">
        <v>494</v>
      </c>
      <c r="W69" s="682">
        <f>C69-F69</f>
        <v>9796502</v>
      </c>
      <c r="X69" s="720"/>
      <c r="Y69" s="720"/>
      <c r="Z69" s="720"/>
      <c r="AA69" s="720"/>
      <c r="AB69" s="720"/>
      <c r="AC69" s="720"/>
      <c r="AD69" s="720"/>
      <c r="AE69" s="720"/>
      <c r="AF69" s="720"/>
    </row>
    <row r="70" spans="1:32" s="721" customFormat="1" ht="13.5" customHeight="1">
      <c r="A70" s="722">
        <v>1</v>
      </c>
      <c r="B70" s="723" t="s">
        <v>470</v>
      </c>
      <c r="C70" s="491">
        <f>D70+E70</f>
        <v>292399</v>
      </c>
      <c r="D70" s="724">
        <v>279623</v>
      </c>
      <c r="E70" s="724">
        <v>12776</v>
      </c>
      <c r="F70" s="724">
        <v>0</v>
      </c>
      <c r="G70" s="724">
        <v>0</v>
      </c>
      <c r="H70" s="491">
        <f>I70+R70</f>
        <v>292399</v>
      </c>
      <c r="I70" s="491">
        <f t="shared" si="17"/>
        <v>292399</v>
      </c>
      <c r="J70" s="724">
        <v>260677</v>
      </c>
      <c r="K70" s="724">
        <v>31722</v>
      </c>
      <c r="L70" s="724">
        <v>0</v>
      </c>
      <c r="M70" s="724">
        <v>0</v>
      </c>
      <c r="N70" s="724">
        <v>0</v>
      </c>
      <c r="O70" s="724">
        <v>0</v>
      </c>
      <c r="P70" s="724">
        <v>0</v>
      </c>
      <c r="Q70" s="725">
        <v>0</v>
      </c>
      <c r="R70" s="726">
        <v>0</v>
      </c>
      <c r="S70" s="727">
        <f>M70+N70+O70+P70+Q70+R70</f>
        <v>0</v>
      </c>
      <c r="T70" s="731">
        <f t="shared" si="2"/>
        <v>1</v>
      </c>
      <c r="U70" s="718">
        <f t="shared" si="3"/>
        <v>0</v>
      </c>
      <c r="V70" s="719"/>
      <c r="W70" s="682"/>
      <c r="X70" s="720"/>
      <c r="Y70" s="720"/>
      <c r="Z70" s="720"/>
      <c r="AA70" s="720"/>
      <c r="AB70" s="720"/>
      <c r="AC70" s="720"/>
      <c r="AD70" s="720"/>
      <c r="AE70" s="720"/>
      <c r="AF70" s="720"/>
    </row>
    <row r="71" spans="1:32" s="721" customFormat="1" ht="15" customHeight="1">
      <c r="A71" s="722">
        <v>2</v>
      </c>
      <c r="B71" s="723" t="s">
        <v>471</v>
      </c>
      <c r="C71" s="491">
        <f>D71+E71</f>
        <v>5344850</v>
      </c>
      <c r="D71" s="724">
        <v>3593716</v>
      </c>
      <c r="E71" s="724">
        <v>1751134</v>
      </c>
      <c r="F71" s="724">
        <v>1600</v>
      </c>
      <c r="G71" s="724">
        <v>0</v>
      </c>
      <c r="H71" s="491">
        <f>I71+R71</f>
        <v>5343250</v>
      </c>
      <c r="I71" s="491">
        <f t="shared" si="17"/>
        <v>4777339</v>
      </c>
      <c r="J71" s="724">
        <v>2016562</v>
      </c>
      <c r="K71" s="724">
        <v>4703</v>
      </c>
      <c r="L71" s="724">
        <v>0</v>
      </c>
      <c r="M71" s="724">
        <v>2648134</v>
      </c>
      <c r="N71" s="724">
        <v>0</v>
      </c>
      <c r="O71" s="724">
        <v>0</v>
      </c>
      <c r="P71" s="724">
        <v>0</v>
      </c>
      <c r="Q71" s="725">
        <v>107940</v>
      </c>
      <c r="R71" s="726">
        <v>565911</v>
      </c>
      <c r="S71" s="727">
        <f>M71+N71+O71+P71+Q71+R71</f>
        <v>3321985</v>
      </c>
      <c r="T71" s="731">
        <f t="shared" si="2"/>
        <v>0.4230943209179838</v>
      </c>
      <c r="U71" s="718">
        <f t="shared" si="3"/>
        <v>0</v>
      </c>
      <c r="V71" s="719"/>
      <c r="W71" s="682"/>
      <c r="X71" s="720"/>
      <c r="Y71" s="720"/>
      <c r="Z71" s="720"/>
      <c r="AA71" s="720"/>
      <c r="AB71" s="720"/>
      <c r="AC71" s="720"/>
      <c r="AD71" s="720"/>
      <c r="AE71" s="720"/>
      <c r="AF71" s="720"/>
    </row>
    <row r="72" spans="1:32" s="721" customFormat="1" ht="16.5" customHeight="1">
      <c r="A72" s="722">
        <v>3</v>
      </c>
      <c r="B72" s="723" t="s">
        <v>555</v>
      </c>
      <c r="C72" s="491">
        <f>D72+E72</f>
        <v>4163836</v>
      </c>
      <c r="D72" s="724">
        <v>2312716</v>
      </c>
      <c r="E72" s="724">
        <v>1851120</v>
      </c>
      <c r="F72" s="724">
        <v>2983</v>
      </c>
      <c r="G72" s="724">
        <v>0</v>
      </c>
      <c r="H72" s="491">
        <f>I72+R72</f>
        <v>4160853</v>
      </c>
      <c r="I72" s="491">
        <f t="shared" si="17"/>
        <v>3493204</v>
      </c>
      <c r="J72" s="724">
        <v>1202790</v>
      </c>
      <c r="K72" s="724">
        <v>47680</v>
      </c>
      <c r="L72" s="724">
        <v>0</v>
      </c>
      <c r="M72" s="724">
        <v>2242734</v>
      </c>
      <c r="N72" s="724">
        <v>0</v>
      </c>
      <c r="O72" s="724">
        <v>0</v>
      </c>
      <c r="P72" s="724">
        <v>0</v>
      </c>
      <c r="Q72" s="725">
        <v>0</v>
      </c>
      <c r="R72" s="726">
        <v>667649</v>
      </c>
      <c r="S72" s="727">
        <f>M72+N72+O72+P72+Q72+R72</f>
        <v>2910383</v>
      </c>
      <c r="T72" s="731">
        <f t="shared" si="2"/>
        <v>0.35797222263572354</v>
      </c>
      <c r="U72" s="718">
        <f t="shared" si="3"/>
        <v>0</v>
      </c>
      <c r="V72" s="719"/>
      <c r="W72" s="720"/>
      <c r="X72" s="720"/>
      <c r="Y72" s="720"/>
      <c r="Z72" s="720"/>
      <c r="AA72" s="720"/>
      <c r="AB72" s="720"/>
      <c r="AC72" s="720"/>
      <c r="AD72" s="720"/>
      <c r="AE72" s="720"/>
      <c r="AF72" s="720"/>
    </row>
    <row r="73" spans="1:32" s="686" customFormat="1" ht="18" customHeight="1">
      <c r="A73" s="1185"/>
      <c r="B73" s="1185"/>
      <c r="C73" s="1185"/>
      <c r="D73" s="1185"/>
      <c r="E73" s="1185"/>
      <c r="F73" s="607"/>
      <c r="G73" s="607"/>
      <c r="H73" s="608"/>
      <c r="I73" s="608"/>
      <c r="J73" s="607"/>
      <c r="K73" s="607"/>
      <c r="L73" s="607"/>
      <c r="M73" s="607"/>
      <c r="N73" s="607"/>
      <c r="O73" s="1186" t="s">
        <v>565</v>
      </c>
      <c r="P73" s="1187"/>
      <c r="Q73" s="1187"/>
      <c r="R73" s="1187"/>
      <c r="S73" s="1187"/>
      <c r="T73" s="1187"/>
      <c r="U73" s="609"/>
      <c r="V73" s="610"/>
      <c r="W73" s="685"/>
      <c r="X73" s="685"/>
      <c r="Y73" s="685"/>
      <c r="Z73" s="685"/>
      <c r="AA73" s="685"/>
      <c r="AB73" s="685"/>
      <c r="AC73" s="685"/>
      <c r="AD73" s="685"/>
      <c r="AE73" s="685"/>
      <c r="AF73" s="685"/>
    </row>
    <row r="74" spans="1:32" s="506" customFormat="1" ht="18.75" customHeight="1">
      <c r="A74" s="464"/>
      <c r="B74" s="1194" t="s">
        <v>4</v>
      </c>
      <c r="C74" s="1194"/>
      <c r="D74" s="1194"/>
      <c r="E74" s="1194"/>
      <c r="F74" s="502"/>
      <c r="G74" s="502"/>
      <c r="H74" s="503"/>
      <c r="I74" s="503"/>
      <c r="J74" s="502"/>
      <c r="K74" s="502"/>
      <c r="L74" s="502"/>
      <c r="M74" s="502"/>
      <c r="N74" s="502"/>
      <c r="O74" s="1137" t="s">
        <v>495</v>
      </c>
      <c r="P74" s="1137"/>
      <c r="Q74" s="1137"/>
      <c r="R74" s="1137"/>
      <c r="S74" s="1137"/>
      <c r="T74" s="1137"/>
      <c r="U74" s="504"/>
      <c r="V74" s="505"/>
      <c r="W74" s="505"/>
      <c r="X74" s="505"/>
      <c r="Y74" s="505"/>
      <c r="Z74" s="505"/>
      <c r="AA74" s="505"/>
      <c r="AB74" s="505"/>
      <c r="AC74" s="505"/>
      <c r="AD74" s="505"/>
      <c r="AE74" s="505"/>
      <c r="AF74" s="505"/>
    </row>
    <row r="75" spans="2:32" s="461" customFormat="1" ht="17.25" customHeight="1">
      <c r="B75" s="1189"/>
      <c r="C75" s="1189"/>
      <c r="D75" s="1189"/>
      <c r="E75" s="507"/>
      <c r="F75" s="507"/>
      <c r="G75" s="507"/>
      <c r="H75" s="508"/>
      <c r="I75" s="508"/>
      <c r="J75" s="507"/>
      <c r="K75" s="507"/>
      <c r="L75" s="507"/>
      <c r="M75" s="507"/>
      <c r="N75" s="507"/>
      <c r="O75" s="1190" t="s">
        <v>487</v>
      </c>
      <c r="P75" s="1190"/>
      <c r="Q75" s="1190"/>
      <c r="R75" s="1190"/>
      <c r="S75" s="1190"/>
      <c r="T75" s="1190"/>
      <c r="U75" s="462"/>
      <c r="V75" s="462"/>
      <c r="W75" s="462"/>
      <c r="X75" s="462"/>
      <c r="Y75" s="462"/>
      <c r="Z75" s="462"/>
      <c r="AA75" s="462"/>
      <c r="AB75" s="462"/>
      <c r="AC75" s="462"/>
      <c r="AD75" s="462"/>
      <c r="AE75" s="462"/>
      <c r="AF75" s="462"/>
    </row>
    <row r="76" spans="3:32" s="461" customFormat="1" ht="14.25" customHeight="1">
      <c r="C76" s="462"/>
      <c r="D76" s="507"/>
      <c r="E76" s="507"/>
      <c r="F76" s="507"/>
      <c r="G76" s="507"/>
      <c r="H76" s="508"/>
      <c r="I76" s="508"/>
      <c r="J76" s="507"/>
      <c r="K76" s="507"/>
      <c r="L76" s="507"/>
      <c r="M76" s="507"/>
      <c r="N76" s="507"/>
      <c r="O76" s="507"/>
      <c r="P76" s="507"/>
      <c r="Q76" s="507"/>
      <c r="R76" s="507"/>
      <c r="S76" s="462"/>
      <c r="T76" s="462"/>
      <c r="U76" s="462"/>
      <c r="V76" s="462"/>
      <c r="W76" s="462"/>
      <c r="X76" s="462"/>
      <c r="Y76" s="462"/>
      <c r="Z76" s="462"/>
      <c r="AA76" s="462"/>
      <c r="AB76" s="462"/>
      <c r="AC76" s="462"/>
      <c r="AD76" s="462"/>
      <c r="AE76" s="462"/>
      <c r="AF76" s="462"/>
    </row>
    <row r="77" spans="3:32" s="461" customFormat="1" ht="24" customHeight="1">
      <c r="C77" s="462"/>
      <c r="D77" s="507"/>
      <c r="E77" s="507"/>
      <c r="F77" s="507"/>
      <c r="G77" s="507"/>
      <c r="H77" s="508"/>
      <c r="I77" s="508"/>
      <c r="J77" s="507"/>
      <c r="K77" s="507"/>
      <c r="L77" s="507"/>
      <c r="M77" s="507"/>
      <c r="N77" s="507"/>
      <c r="O77" s="507"/>
      <c r="P77" s="507"/>
      <c r="Q77" s="507"/>
      <c r="R77" s="507"/>
      <c r="S77" s="462"/>
      <c r="T77" s="462"/>
      <c r="U77" s="462"/>
      <c r="V77" s="462"/>
      <c r="W77" s="462"/>
      <c r="X77" s="462"/>
      <c r="Y77" s="462"/>
      <c r="Z77" s="462"/>
      <c r="AA77" s="462"/>
      <c r="AB77" s="462"/>
      <c r="AC77" s="462"/>
      <c r="AD77" s="462"/>
      <c r="AE77" s="462"/>
      <c r="AF77" s="462"/>
    </row>
    <row r="79" spans="2:32" s="461" customFormat="1" ht="18.75">
      <c r="B79" s="1138" t="s">
        <v>564</v>
      </c>
      <c r="C79" s="1138"/>
      <c r="D79" s="1138"/>
      <c r="E79" s="1138"/>
      <c r="H79" s="462"/>
      <c r="I79" s="462"/>
      <c r="O79" s="1190" t="s">
        <v>424</v>
      </c>
      <c r="P79" s="1190"/>
      <c r="Q79" s="1190"/>
      <c r="R79" s="1190"/>
      <c r="S79" s="1190"/>
      <c r="T79" s="1190"/>
      <c r="U79" s="462"/>
      <c r="V79" s="462"/>
      <c r="W79" s="462"/>
      <c r="X79" s="462"/>
      <c r="Y79" s="462"/>
      <c r="Z79" s="462"/>
      <c r="AA79" s="462"/>
      <c r="AB79" s="462"/>
      <c r="AC79" s="462"/>
      <c r="AD79" s="462"/>
      <c r="AE79" s="462"/>
      <c r="AF79" s="462"/>
    </row>
    <row r="80" spans="2:32" s="461" customFormat="1" ht="20.25" customHeight="1">
      <c r="B80" s="1191"/>
      <c r="C80" s="1191"/>
      <c r="D80" s="1191"/>
      <c r="E80" s="1191"/>
      <c r="F80" s="1191"/>
      <c r="G80" s="1191"/>
      <c r="H80" s="1191"/>
      <c r="I80" s="1191"/>
      <c r="J80" s="1191"/>
      <c r="K80" s="1191"/>
      <c r="L80" s="1191"/>
      <c r="M80" s="1191"/>
      <c r="N80" s="1191"/>
      <c r="O80" s="1191"/>
      <c r="P80" s="1191"/>
      <c r="Q80" s="507"/>
      <c r="R80" s="507"/>
      <c r="S80" s="462"/>
      <c r="T80" s="462"/>
      <c r="U80" s="462"/>
      <c r="V80" s="462"/>
      <c r="W80" s="462"/>
      <c r="X80" s="462"/>
      <c r="Y80" s="462"/>
      <c r="Z80" s="462"/>
      <c r="AA80" s="462"/>
      <c r="AB80" s="462"/>
      <c r="AC80" s="462"/>
      <c r="AD80" s="462"/>
      <c r="AE80" s="462"/>
      <c r="AF80" s="462"/>
    </row>
    <row r="81" spans="2:32" s="461" customFormat="1" ht="23.25" customHeight="1">
      <c r="B81" s="1191"/>
      <c r="C81" s="1191"/>
      <c r="D81" s="1191"/>
      <c r="E81" s="1191"/>
      <c r="F81" s="1191"/>
      <c r="G81" s="1191"/>
      <c r="H81" s="1191"/>
      <c r="I81" s="1191"/>
      <c r="J81" s="1191"/>
      <c r="K81" s="1191"/>
      <c r="L81" s="1191"/>
      <c r="M81" s="1191"/>
      <c r="N81" s="1191"/>
      <c r="O81" s="1191"/>
      <c r="P81" s="1191"/>
      <c r="Q81" s="507"/>
      <c r="R81" s="507"/>
      <c r="S81" s="462"/>
      <c r="T81" s="462"/>
      <c r="U81" s="462"/>
      <c r="V81" s="462"/>
      <c r="W81" s="462"/>
      <c r="X81" s="462"/>
      <c r="Y81" s="462"/>
      <c r="Z81" s="462"/>
      <c r="AA81" s="462"/>
      <c r="AB81" s="462"/>
      <c r="AC81" s="462"/>
      <c r="AD81" s="462"/>
      <c r="AE81" s="462"/>
      <c r="AF81" s="462"/>
    </row>
    <row r="82" spans="1:32" s="461" customFormat="1" ht="25.5" customHeight="1">
      <c r="A82" s="509"/>
      <c r="B82" s="1193"/>
      <c r="C82" s="1193"/>
      <c r="D82" s="1193"/>
      <c r="E82" s="1193"/>
      <c r="F82" s="1193"/>
      <c r="G82" s="1193"/>
      <c r="H82" s="1193"/>
      <c r="I82" s="1193"/>
      <c r="J82" s="1193"/>
      <c r="K82" s="1193"/>
      <c r="L82" s="1193"/>
      <c r="M82" s="1193"/>
      <c r="N82" s="1193"/>
      <c r="O82" s="1193"/>
      <c r="P82" s="1193"/>
      <c r="Q82" s="509"/>
      <c r="S82" s="462"/>
      <c r="T82" s="462"/>
      <c r="U82" s="462"/>
      <c r="V82" s="462"/>
      <c r="W82" s="462"/>
      <c r="X82" s="462"/>
      <c r="Y82" s="462"/>
      <c r="Z82" s="462"/>
      <c r="AA82" s="462"/>
      <c r="AB82" s="462"/>
      <c r="AC82" s="462"/>
      <c r="AD82" s="462"/>
      <c r="AE82" s="462"/>
      <c r="AF82" s="462"/>
    </row>
    <row r="83" spans="1:32" s="461" customFormat="1" ht="32.25" customHeight="1">
      <c r="A83" s="509"/>
      <c r="B83" s="509"/>
      <c r="C83" s="510"/>
      <c r="D83" s="509"/>
      <c r="E83" s="509"/>
      <c r="F83" s="509"/>
      <c r="G83" s="509"/>
      <c r="H83" s="510"/>
      <c r="I83" s="510"/>
      <c r="J83" s="509"/>
      <c r="K83" s="509"/>
      <c r="L83" s="509"/>
      <c r="M83" s="509"/>
      <c r="N83" s="509"/>
      <c r="O83" s="509"/>
      <c r="P83" s="509"/>
      <c r="Q83" s="509"/>
      <c r="S83" s="462"/>
      <c r="T83" s="462"/>
      <c r="U83" s="462"/>
      <c r="V83" s="462"/>
      <c r="W83" s="462"/>
      <c r="X83" s="462"/>
      <c r="Y83" s="462"/>
      <c r="Z83" s="462"/>
      <c r="AA83" s="462"/>
      <c r="AB83" s="462"/>
      <c r="AC83" s="462"/>
      <c r="AD83" s="462"/>
      <c r="AE83" s="462"/>
      <c r="AF83" s="462"/>
    </row>
    <row r="84" spans="1:32" s="461" customFormat="1" ht="18.75">
      <c r="A84" s="509"/>
      <c r="B84" s="509"/>
      <c r="C84" s="510"/>
      <c r="D84" s="509"/>
      <c r="E84" s="509"/>
      <c r="F84" s="509"/>
      <c r="G84" s="509"/>
      <c r="H84" s="510"/>
      <c r="I84" s="510"/>
      <c r="J84" s="509"/>
      <c r="K84" s="509"/>
      <c r="L84" s="509"/>
      <c r="M84" s="509"/>
      <c r="N84" s="509"/>
      <c r="O84" s="509"/>
      <c r="P84" s="509"/>
      <c r="Q84" s="509"/>
      <c r="S84" s="462"/>
      <c r="T84" s="462"/>
      <c r="U84" s="462"/>
      <c r="V84" s="462"/>
      <c r="W84" s="462"/>
      <c r="X84" s="462"/>
      <c r="Y84" s="462"/>
      <c r="Z84" s="462"/>
      <c r="AA84" s="462"/>
      <c r="AB84" s="462"/>
      <c r="AC84" s="462"/>
      <c r="AD84" s="462"/>
      <c r="AE84" s="462"/>
      <c r="AF84" s="462"/>
    </row>
    <row r="86" spans="2:32" s="511" customFormat="1" ht="11.25">
      <c r="B86" s="1188"/>
      <c r="C86" s="1188"/>
      <c r="D86" s="1188"/>
      <c r="E86" s="512"/>
      <c r="H86" s="513"/>
      <c r="I86" s="513"/>
      <c r="S86" s="513"/>
      <c r="T86" s="513"/>
      <c r="U86" s="513"/>
      <c r="V86" s="513"/>
      <c r="W86" s="513"/>
      <c r="X86" s="513"/>
      <c r="Y86" s="513"/>
      <c r="Z86" s="513"/>
      <c r="AA86" s="513"/>
      <c r="AB86" s="513"/>
      <c r="AC86" s="513"/>
      <c r="AD86" s="513"/>
      <c r="AE86" s="513"/>
      <c r="AF86" s="513"/>
    </row>
  </sheetData>
  <sheetProtection/>
  <mergeCells count="48">
    <mergeCell ref="A3:D3"/>
    <mergeCell ref="E3:P3"/>
    <mergeCell ref="Q5:U5"/>
    <mergeCell ref="R7:R10"/>
    <mergeCell ref="E1:P1"/>
    <mergeCell ref="Q1:U1"/>
    <mergeCell ref="A2:D2"/>
    <mergeCell ref="E2:P2"/>
    <mergeCell ref="Q2:U2"/>
    <mergeCell ref="T6:T10"/>
    <mergeCell ref="C7:C10"/>
    <mergeCell ref="D7:E8"/>
    <mergeCell ref="S6:S10"/>
    <mergeCell ref="D9:D10"/>
    <mergeCell ref="E9:E10"/>
    <mergeCell ref="J9:J10"/>
    <mergeCell ref="K9:K10"/>
    <mergeCell ref="N9:N10"/>
    <mergeCell ref="Q3:U3"/>
    <mergeCell ref="Q4:U4"/>
    <mergeCell ref="O9:O10"/>
    <mergeCell ref="P9:P10"/>
    <mergeCell ref="Q9:Q10"/>
    <mergeCell ref="B82:P82"/>
    <mergeCell ref="H7:H10"/>
    <mergeCell ref="A11:B11"/>
    <mergeCell ref="B74:E74"/>
    <mergeCell ref="O74:T74"/>
    <mergeCell ref="A6:B10"/>
    <mergeCell ref="C6:E6"/>
    <mergeCell ref="F6:F10"/>
    <mergeCell ref="G6:G10"/>
    <mergeCell ref="H6:R6"/>
    <mergeCell ref="B81:P81"/>
    <mergeCell ref="I8:I10"/>
    <mergeCell ref="J8:Q8"/>
    <mergeCell ref="L9:L10"/>
    <mergeCell ref="M9:M10"/>
    <mergeCell ref="A12:B12"/>
    <mergeCell ref="A73:E73"/>
    <mergeCell ref="O73:T73"/>
    <mergeCell ref="I7:Q7"/>
    <mergeCell ref="B86:D86"/>
    <mergeCell ref="B75:D75"/>
    <mergeCell ref="O75:T75"/>
    <mergeCell ref="B79:E79"/>
    <mergeCell ref="O79:T79"/>
    <mergeCell ref="B80:P80"/>
  </mergeCells>
  <printOptions/>
  <pageMargins left="0.25" right="0" top="0" bottom="0" header="0.511811023622047" footer="0.275590551181102"/>
  <pageSetup horizontalDpi="600" verticalDpi="600" orientation="landscape" paperSize="9" r:id="rId2"/>
  <ignoredErrors>
    <ignoredError sqref="C60:S60 C66:C68 H66:I68 S66:S68 C69:S69 C50:M50 C41:O41 C40 H38:I40 C64:S65 C62:C63 H61:I63 S61:S63 C61 S41 C38:C39 C54:T54 C36 H36:I36" formula="1"/>
    <ignoredError sqref="L11:R11" numberStoredAsText="1"/>
  </ignoredErrors>
  <drawing r:id="rId1"/>
</worksheet>
</file>

<file path=xl/worksheets/sheet15.xml><?xml version="1.0" encoding="utf-8"?>
<worksheet xmlns="http://schemas.openxmlformats.org/spreadsheetml/2006/main" xmlns:r="http://schemas.openxmlformats.org/officeDocument/2006/relationships">
  <sheetPr>
    <tabColor indexed="19"/>
  </sheetPr>
  <dimension ref="A1:AJ81"/>
  <sheetViews>
    <sheetView showZeros="0" view="pageBreakPreview" zoomScale="65" zoomScaleNormal="85" zoomScaleSheetLayoutView="65" zoomScalePageLayoutView="0" workbookViewId="0" topLeftCell="A10">
      <selection activeCell="T21" sqref="T21"/>
    </sheetView>
  </sheetViews>
  <sheetFormatPr defaultColWidth="9.00390625" defaultRowHeight="15.75"/>
  <cols>
    <col min="1" max="1" width="3.50390625" style="383" customWidth="1"/>
    <col min="2" max="2" width="15.875" style="383" customWidth="1"/>
    <col min="3" max="3" width="10.875" style="383" customWidth="1"/>
    <col min="4" max="4" width="10.25390625" style="383" customWidth="1"/>
    <col min="5" max="5" width="10.875" style="383" customWidth="1"/>
    <col min="6" max="6" width="9.375" style="383" customWidth="1"/>
    <col min="7" max="7" width="5.00390625" style="383" customWidth="1"/>
    <col min="8" max="8" width="11.00390625" style="383" customWidth="1"/>
    <col min="9" max="9" width="11.25390625" style="383" customWidth="1"/>
    <col min="10" max="10" width="8.625" style="383" customWidth="1"/>
    <col min="11" max="11" width="9.00390625" style="383" customWidth="1"/>
    <col min="12" max="12" width="6.875" style="383" customWidth="1"/>
    <col min="13" max="13" width="10.875" style="383" customWidth="1"/>
    <col min="14" max="14" width="9.375" style="383" customWidth="1"/>
    <col min="15" max="15" width="10.25390625" style="383" customWidth="1"/>
    <col min="16" max="16" width="4.75390625" style="383" customWidth="1"/>
    <col min="17" max="17" width="8.375" style="383" customWidth="1"/>
    <col min="18" max="18" width="10.00390625" style="383" customWidth="1"/>
    <col min="19" max="19" width="10.875" style="383" customWidth="1"/>
    <col min="20" max="20" width="7.00390625" style="383" customWidth="1"/>
    <col min="21" max="16384" width="9.00390625" style="383" customWidth="1"/>
  </cols>
  <sheetData>
    <row r="1" spans="1:20" s="385" customFormat="1" ht="20.25" customHeight="1">
      <c r="A1" s="395" t="s">
        <v>28</v>
      </c>
      <c r="B1" s="395"/>
      <c r="C1" s="395"/>
      <c r="D1" s="392"/>
      <c r="E1" s="1207" t="s">
        <v>558</v>
      </c>
      <c r="F1" s="1207"/>
      <c r="G1" s="1207"/>
      <c r="H1" s="1207"/>
      <c r="I1" s="1207"/>
      <c r="J1" s="1207"/>
      <c r="K1" s="1207"/>
      <c r="L1" s="1207"/>
      <c r="M1" s="1207"/>
      <c r="N1" s="1207"/>
      <c r="O1" s="1207"/>
      <c r="P1" s="1207"/>
      <c r="Q1" s="413" t="s">
        <v>416</v>
      </c>
      <c r="R1" s="389"/>
      <c r="S1" s="389"/>
      <c r="T1" s="389"/>
    </row>
    <row r="2" spans="1:20" ht="17.25" customHeight="1">
      <c r="A2" s="1197" t="s">
        <v>226</v>
      </c>
      <c r="B2" s="1197"/>
      <c r="C2" s="1197"/>
      <c r="D2" s="1197"/>
      <c r="E2" s="1208" t="s">
        <v>34</v>
      </c>
      <c r="F2" s="1208"/>
      <c r="G2" s="1208"/>
      <c r="H2" s="1208"/>
      <c r="I2" s="1208"/>
      <c r="J2" s="1208"/>
      <c r="K2" s="1208"/>
      <c r="L2" s="1208"/>
      <c r="M2" s="1208"/>
      <c r="N2" s="1208"/>
      <c r="O2" s="1208"/>
      <c r="P2" s="1208"/>
      <c r="Q2" s="1116" t="str">
        <f>'Thong tin'!B4</f>
        <v>Cục Thi hành án dân sự tỉnh Phú Yên</v>
      </c>
      <c r="R2" s="1116"/>
      <c r="S2" s="1116"/>
      <c r="T2" s="1116"/>
    </row>
    <row r="3" spans="1:20" s="385" customFormat="1" ht="18" customHeight="1">
      <c r="A3" s="1178" t="s">
        <v>227</v>
      </c>
      <c r="B3" s="1178"/>
      <c r="C3" s="1178"/>
      <c r="D3" s="1178"/>
      <c r="E3" s="1209" t="str">
        <f>'Thong tin'!B3</f>
        <v>07 tháng / năm 2018</v>
      </c>
      <c r="F3" s="1209"/>
      <c r="G3" s="1209"/>
      <c r="H3" s="1209"/>
      <c r="I3" s="1209"/>
      <c r="J3" s="1209"/>
      <c r="K3" s="1209"/>
      <c r="L3" s="1209"/>
      <c r="M3" s="1209"/>
      <c r="N3" s="1209"/>
      <c r="O3" s="1209"/>
      <c r="P3" s="1209"/>
      <c r="Q3" s="413" t="s">
        <v>347</v>
      </c>
      <c r="R3" s="393"/>
      <c r="S3" s="389"/>
      <c r="T3" s="389"/>
    </row>
    <row r="4" spans="1:20" ht="14.25" customHeight="1">
      <c r="A4" s="394" t="s">
        <v>105</v>
      </c>
      <c r="B4" s="388"/>
      <c r="C4" s="388"/>
      <c r="D4" s="388"/>
      <c r="E4" s="388"/>
      <c r="F4" s="388"/>
      <c r="G4" s="388"/>
      <c r="H4" s="388"/>
      <c r="I4" s="388"/>
      <c r="J4" s="388"/>
      <c r="K4" s="388"/>
      <c r="L4" s="388"/>
      <c r="M4" s="388"/>
      <c r="N4" s="388"/>
      <c r="O4" s="399"/>
      <c r="P4" s="399"/>
      <c r="Q4" s="1120" t="s">
        <v>289</v>
      </c>
      <c r="R4" s="1120"/>
      <c r="S4" s="1120"/>
      <c r="T4" s="1120"/>
    </row>
    <row r="5" spans="1:20" s="385" customFormat="1" ht="21.75" customHeight="1">
      <c r="A5" s="383"/>
      <c r="B5" s="21"/>
      <c r="C5" s="21"/>
      <c r="D5" s="383"/>
      <c r="E5" s="383"/>
      <c r="F5" s="383"/>
      <c r="G5" s="383"/>
      <c r="H5" s="383"/>
      <c r="I5" s="383"/>
      <c r="J5" s="383"/>
      <c r="K5" s="383"/>
      <c r="L5" s="383"/>
      <c r="M5" s="383"/>
      <c r="N5" s="383"/>
      <c r="O5" s="383"/>
      <c r="P5" s="383"/>
      <c r="Q5" s="1211" t="s">
        <v>417</v>
      </c>
      <c r="R5" s="1211"/>
      <c r="S5" s="1211"/>
      <c r="T5" s="1211"/>
    </row>
    <row r="6" spans="1:36" s="385" customFormat="1" ht="18.75" customHeight="1">
      <c r="A6" s="1198" t="s">
        <v>53</v>
      </c>
      <c r="B6" s="1198"/>
      <c r="C6" s="1199" t="s">
        <v>106</v>
      </c>
      <c r="D6" s="1199"/>
      <c r="E6" s="1199"/>
      <c r="F6" s="1206" t="s">
        <v>97</v>
      </c>
      <c r="G6" s="1206" t="s">
        <v>107</v>
      </c>
      <c r="H6" s="1210" t="s">
        <v>98</v>
      </c>
      <c r="I6" s="1210"/>
      <c r="J6" s="1210"/>
      <c r="K6" s="1210"/>
      <c r="L6" s="1210"/>
      <c r="M6" s="1210"/>
      <c r="N6" s="1210"/>
      <c r="O6" s="1210"/>
      <c r="P6" s="1210"/>
      <c r="Q6" s="1210"/>
      <c r="R6" s="1210"/>
      <c r="S6" s="1199" t="s">
        <v>231</v>
      </c>
      <c r="T6" s="1200" t="s">
        <v>415</v>
      </c>
      <c r="U6" s="386"/>
      <c r="V6" s="386"/>
      <c r="W6" s="386"/>
      <c r="X6" s="386"/>
      <c r="Y6" s="386"/>
      <c r="Z6" s="386"/>
      <c r="AA6" s="386"/>
      <c r="AB6" s="386"/>
      <c r="AC6" s="386"/>
      <c r="AD6" s="386"/>
      <c r="AE6" s="386"/>
      <c r="AF6" s="386"/>
      <c r="AG6" s="386"/>
      <c r="AH6" s="386"/>
      <c r="AI6" s="386"/>
      <c r="AJ6" s="386"/>
    </row>
    <row r="7" spans="1:36" s="400" customFormat="1" ht="21" customHeight="1">
      <c r="A7" s="1198"/>
      <c r="B7" s="1198"/>
      <c r="C7" s="1199" t="s">
        <v>42</v>
      </c>
      <c r="D7" s="1200" t="s">
        <v>7</v>
      </c>
      <c r="E7" s="1200"/>
      <c r="F7" s="1206"/>
      <c r="G7" s="1206"/>
      <c r="H7" s="1206" t="s">
        <v>98</v>
      </c>
      <c r="I7" s="1199" t="s">
        <v>99</v>
      </c>
      <c r="J7" s="1199"/>
      <c r="K7" s="1199"/>
      <c r="L7" s="1199"/>
      <c r="M7" s="1199"/>
      <c r="N7" s="1199"/>
      <c r="O7" s="1199"/>
      <c r="P7" s="1199"/>
      <c r="Q7" s="1199"/>
      <c r="R7" s="1206" t="s">
        <v>108</v>
      </c>
      <c r="S7" s="1199"/>
      <c r="T7" s="1200"/>
      <c r="U7" s="389"/>
      <c r="V7" s="389"/>
      <c r="W7" s="389"/>
      <c r="X7" s="389"/>
      <c r="Y7" s="389"/>
      <c r="Z7" s="389"/>
      <c r="AA7" s="389"/>
      <c r="AB7" s="389"/>
      <c r="AC7" s="389"/>
      <c r="AD7" s="389"/>
      <c r="AE7" s="389"/>
      <c r="AF7" s="389"/>
      <c r="AG7" s="389"/>
      <c r="AH7" s="389"/>
      <c r="AI7" s="389"/>
      <c r="AJ7" s="389"/>
    </row>
    <row r="8" spans="1:36" s="385" customFormat="1" ht="21.75" customHeight="1">
      <c r="A8" s="1198"/>
      <c r="B8" s="1198"/>
      <c r="C8" s="1199"/>
      <c r="D8" s="1200" t="s">
        <v>109</v>
      </c>
      <c r="E8" s="1200" t="s">
        <v>110</v>
      </c>
      <c r="F8" s="1206"/>
      <c r="G8" s="1206"/>
      <c r="H8" s="1206"/>
      <c r="I8" s="1206" t="s">
        <v>414</v>
      </c>
      <c r="J8" s="1200" t="s">
        <v>7</v>
      </c>
      <c r="K8" s="1200"/>
      <c r="L8" s="1200"/>
      <c r="M8" s="1200"/>
      <c r="N8" s="1200"/>
      <c r="O8" s="1200"/>
      <c r="P8" s="1200"/>
      <c r="Q8" s="1200"/>
      <c r="R8" s="1206"/>
      <c r="S8" s="1199"/>
      <c r="T8" s="1200"/>
      <c r="U8" s="386"/>
      <c r="V8" s="386"/>
      <c r="W8" s="386"/>
      <c r="X8" s="386"/>
      <c r="Y8" s="386"/>
      <c r="Z8" s="386"/>
      <c r="AA8" s="386"/>
      <c r="AB8" s="386"/>
      <c r="AC8" s="386"/>
      <c r="AD8" s="386"/>
      <c r="AE8" s="386"/>
      <c r="AF8" s="386"/>
      <c r="AG8" s="386"/>
      <c r="AH8" s="386"/>
      <c r="AI8" s="386"/>
      <c r="AJ8" s="386"/>
    </row>
    <row r="9" spans="1:36" s="385" customFormat="1" ht="84" customHeight="1">
      <c r="A9" s="1198"/>
      <c r="B9" s="1198"/>
      <c r="C9" s="1199"/>
      <c r="D9" s="1200"/>
      <c r="E9" s="1200"/>
      <c r="F9" s="1206"/>
      <c r="G9" s="1206"/>
      <c r="H9" s="1206"/>
      <c r="I9" s="1206"/>
      <c r="J9" s="390" t="s">
        <v>111</v>
      </c>
      <c r="K9" s="390" t="s">
        <v>112</v>
      </c>
      <c r="L9" s="390" t="s">
        <v>104</v>
      </c>
      <c r="M9" s="391" t="s">
        <v>100</v>
      </c>
      <c r="N9" s="391" t="s">
        <v>113</v>
      </c>
      <c r="O9" s="391" t="s">
        <v>101</v>
      </c>
      <c r="P9" s="391" t="s">
        <v>232</v>
      </c>
      <c r="Q9" s="391" t="s">
        <v>102</v>
      </c>
      <c r="R9" s="1206"/>
      <c r="S9" s="1199"/>
      <c r="T9" s="1200"/>
      <c r="U9" s="386"/>
      <c r="V9" s="386"/>
      <c r="W9" s="386"/>
      <c r="X9" s="386"/>
      <c r="Y9" s="386"/>
      <c r="Z9" s="386"/>
      <c r="AA9" s="386"/>
      <c r="AB9" s="386"/>
      <c r="AC9" s="386"/>
      <c r="AD9" s="386"/>
      <c r="AE9" s="386"/>
      <c r="AF9" s="386"/>
      <c r="AG9" s="386"/>
      <c r="AH9" s="386"/>
      <c r="AI9" s="386"/>
      <c r="AJ9" s="386"/>
    </row>
    <row r="10" spans="1:20" s="385" customFormat="1" ht="14.25" customHeight="1">
      <c r="A10" s="1196" t="s">
        <v>6</v>
      </c>
      <c r="B10" s="1196"/>
      <c r="C10" s="396">
        <v>1</v>
      </c>
      <c r="D10" s="396">
        <v>2</v>
      </c>
      <c r="E10" s="396">
        <v>3</v>
      </c>
      <c r="F10" s="396">
        <v>4</v>
      </c>
      <c r="G10" s="396">
        <v>5</v>
      </c>
      <c r="H10" s="396">
        <v>6</v>
      </c>
      <c r="I10" s="396">
        <v>7</v>
      </c>
      <c r="J10" s="396">
        <v>8</v>
      </c>
      <c r="K10" s="396">
        <v>9</v>
      </c>
      <c r="L10" s="396" t="s">
        <v>79</v>
      </c>
      <c r="M10" s="396" t="s">
        <v>80</v>
      </c>
      <c r="N10" s="396" t="s">
        <v>81</v>
      </c>
      <c r="O10" s="396" t="s">
        <v>82</v>
      </c>
      <c r="P10" s="396" t="s">
        <v>83</v>
      </c>
      <c r="Q10" s="396" t="s">
        <v>234</v>
      </c>
      <c r="R10" s="396" t="s">
        <v>235</v>
      </c>
      <c r="S10" s="396" t="s">
        <v>236</v>
      </c>
      <c r="T10" s="396" t="s">
        <v>237</v>
      </c>
    </row>
    <row r="11" spans="1:20" s="385" customFormat="1" ht="24" customHeight="1">
      <c r="A11" s="1114" t="s">
        <v>30</v>
      </c>
      <c r="B11" s="1114"/>
      <c r="C11" s="450">
        <f>'Mẫu BC tiền theo CHV Mẫu 07.'!C12</f>
        <v>1460213126</v>
      </c>
      <c r="D11" s="450">
        <f>'Mẫu BC tiền theo CHV Mẫu 07.'!D12</f>
        <v>267647107</v>
      </c>
      <c r="E11" s="450">
        <f>'Mẫu BC tiền theo CHV Mẫu 07.'!E12</f>
        <v>1192566019</v>
      </c>
      <c r="F11" s="450">
        <f>'Mẫu BC tiền theo CHV Mẫu 07.'!F12</f>
        <v>3339585</v>
      </c>
      <c r="G11" s="450">
        <f>'Mẫu BC tiền theo CHV Mẫu 07.'!G12</f>
        <v>0</v>
      </c>
      <c r="H11" s="450">
        <f>'Mẫu BC tiền theo CHV Mẫu 07.'!H12</f>
        <v>1456873541</v>
      </c>
      <c r="I11" s="450">
        <f>'Mẫu BC tiền theo CHV Mẫu 07.'!I12</f>
        <v>1318453624</v>
      </c>
      <c r="J11" s="450">
        <f>'Mẫu BC tiền theo CHV Mẫu 07.'!J12</f>
        <v>26497471</v>
      </c>
      <c r="K11" s="450">
        <f>'Mẫu BC tiền theo CHV Mẫu 07.'!K12</f>
        <v>2533581</v>
      </c>
      <c r="L11" s="450">
        <f>'Mẫu BC tiền theo CHV Mẫu 07.'!L12</f>
        <v>0</v>
      </c>
      <c r="M11" s="450">
        <f>'Mẫu BC tiền theo CHV Mẫu 07.'!M12</f>
        <v>1265690352</v>
      </c>
      <c r="N11" s="450">
        <f>'Mẫu BC tiền theo CHV Mẫu 07.'!N12</f>
        <v>21950900</v>
      </c>
      <c r="O11" s="450">
        <f>'Mẫu BC tiền theo CHV Mẫu 07.'!O12</f>
        <v>1637102</v>
      </c>
      <c r="P11" s="450">
        <f>'Mẫu BC tiền theo CHV Mẫu 07.'!P12</f>
        <v>0</v>
      </c>
      <c r="Q11" s="450">
        <f>'Mẫu BC tiền theo CHV Mẫu 07.'!Q12</f>
        <v>144218</v>
      </c>
      <c r="R11" s="450">
        <f>'Mẫu BC tiền theo CHV Mẫu 07.'!R12</f>
        <v>138419917</v>
      </c>
      <c r="S11" s="450">
        <f>'Mẫu BC tiền theo CHV Mẫu 07.'!S12</f>
        <v>1427842489</v>
      </c>
      <c r="T11" s="728">
        <f>(J11+K11)/I11</f>
        <v>0.022019016423136625</v>
      </c>
    </row>
    <row r="12" spans="1:20" s="441" customFormat="1" ht="26.25" customHeight="1">
      <c r="A12" s="693" t="s">
        <v>0</v>
      </c>
      <c r="B12" s="667" t="s">
        <v>76</v>
      </c>
      <c r="C12" s="668">
        <f>'Mẫu BC tiền theo CHV Mẫu 07.'!C13</f>
        <v>36998981</v>
      </c>
      <c r="D12" s="668">
        <f>'Mẫu BC tiền theo CHV Mẫu 07.'!D13</f>
        <v>30678455</v>
      </c>
      <c r="E12" s="668">
        <f>'Mẫu BC tiền theo CHV Mẫu 07.'!E13</f>
        <v>6320526</v>
      </c>
      <c r="F12" s="668">
        <f>'Mẫu BC tiền theo CHV Mẫu 07.'!F13</f>
        <v>0</v>
      </c>
      <c r="G12" s="668">
        <f>'Mẫu BC tiền theo CHV Mẫu 07.'!G13</f>
        <v>0</v>
      </c>
      <c r="H12" s="668">
        <f>'Mẫu BC tiền theo CHV Mẫu 07.'!H13</f>
        <v>36998981</v>
      </c>
      <c r="I12" s="668">
        <f>'Mẫu BC tiền theo CHV Mẫu 07.'!I13</f>
        <v>22196941</v>
      </c>
      <c r="J12" s="668">
        <f>'Mẫu BC tiền theo CHV Mẫu 07.'!J13</f>
        <v>1775231</v>
      </c>
      <c r="K12" s="668">
        <f>'Mẫu BC tiền theo CHV Mẫu 07.'!K13</f>
        <v>152585</v>
      </c>
      <c r="L12" s="668">
        <f>'Mẫu BC tiền theo CHV Mẫu 07.'!L13</f>
        <v>0</v>
      </c>
      <c r="M12" s="668">
        <f>'Mẫu BC tiền theo CHV Mẫu 07.'!M13</f>
        <v>18577505</v>
      </c>
      <c r="N12" s="668">
        <f>'Mẫu BC tiền theo CHV Mẫu 07.'!N13</f>
        <v>18878</v>
      </c>
      <c r="O12" s="668">
        <f>'Mẫu BC tiền theo CHV Mẫu 07.'!O13</f>
        <v>1637102</v>
      </c>
      <c r="P12" s="668">
        <f>'Mẫu BC tiền theo CHV Mẫu 07.'!P13</f>
        <v>0</v>
      </c>
      <c r="Q12" s="668">
        <f>'Mẫu BC tiền theo CHV Mẫu 07.'!Q13</f>
        <v>35640</v>
      </c>
      <c r="R12" s="668">
        <f>'Mẫu BC tiền theo CHV Mẫu 07.'!R13</f>
        <v>14802040</v>
      </c>
      <c r="S12" s="450">
        <f>'Mẫu BC tiền theo CHV Mẫu 07.'!S13</f>
        <v>35071165</v>
      </c>
      <c r="T12" s="728">
        <f aca="true" t="shared" si="0" ref="T12:T71">(J12+K12)/I12</f>
        <v>0.08685052593508268</v>
      </c>
    </row>
    <row r="13" spans="1:20" s="385" customFormat="1" ht="26.25" customHeight="1">
      <c r="A13" s="693">
        <v>1</v>
      </c>
      <c r="B13" s="665" t="s">
        <v>425</v>
      </c>
      <c r="C13" s="450">
        <f>'Mẫu BC tiền theo CHV Mẫu 07.'!C14</f>
        <v>1831851</v>
      </c>
      <c r="D13" s="397">
        <f>'Mẫu BC tiền theo CHV Mẫu 07.'!D14</f>
        <v>1828650</v>
      </c>
      <c r="E13" s="397">
        <f>'Mẫu BC tiền theo CHV Mẫu 07.'!E14</f>
        <v>3201</v>
      </c>
      <c r="F13" s="397">
        <f>'Mẫu BC tiền theo CHV Mẫu 07.'!F14</f>
        <v>0</v>
      </c>
      <c r="G13" s="450">
        <f>'Mẫu BC tiền theo CHV Mẫu 07.'!G14</f>
        <v>0</v>
      </c>
      <c r="H13" s="450">
        <f>'Mẫu BC tiền theo CHV Mẫu 07.'!H14</f>
        <v>1831851</v>
      </c>
      <c r="I13" s="450">
        <f>'Mẫu BC tiền theo CHV Mẫu 07.'!I14</f>
        <v>252671</v>
      </c>
      <c r="J13" s="397">
        <f>'Mẫu BC tiền theo CHV Mẫu 07.'!J14</f>
        <v>252671</v>
      </c>
      <c r="K13" s="397">
        <f>'Mẫu BC tiền theo CHV Mẫu 07.'!K14</f>
        <v>0</v>
      </c>
      <c r="L13" s="397">
        <f>'Mẫu BC tiền theo CHV Mẫu 07.'!L14</f>
        <v>0</v>
      </c>
      <c r="M13" s="397">
        <f>'Mẫu BC tiền theo CHV Mẫu 07.'!M14</f>
        <v>0</v>
      </c>
      <c r="N13" s="397">
        <f>'Mẫu BC tiền theo CHV Mẫu 07.'!N14</f>
        <v>0</v>
      </c>
      <c r="O13" s="397">
        <f>'Mẫu BC tiền theo CHV Mẫu 07.'!O14</f>
        <v>0</v>
      </c>
      <c r="P13" s="397">
        <f>'Mẫu BC tiền theo CHV Mẫu 07.'!P14</f>
        <v>0</v>
      </c>
      <c r="Q13" s="397">
        <f>'Mẫu BC tiền theo CHV Mẫu 07.'!Q14</f>
        <v>0</v>
      </c>
      <c r="R13" s="397">
        <f>'Mẫu BC tiền theo CHV Mẫu 07.'!R14</f>
        <v>1579180</v>
      </c>
      <c r="S13" s="450">
        <f>'Mẫu BC tiền theo CHV Mẫu 07.'!S14</f>
        <v>1579180</v>
      </c>
      <c r="T13" s="728">
        <f t="shared" si="0"/>
        <v>1</v>
      </c>
    </row>
    <row r="14" spans="1:20" s="385" customFormat="1" ht="26.25" customHeight="1">
      <c r="A14" s="693">
        <v>2</v>
      </c>
      <c r="B14" s="665" t="s">
        <v>426</v>
      </c>
      <c r="C14" s="450">
        <f>'Mẫu BC tiền theo CHV Mẫu 07.'!C15</f>
        <v>12234775</v>
      </c>
      <c r="D14" s="397">
        <f>'Mẫu BC tiền theo CHV Mẫu 07.'!D15</f>
        <v>11052795</v>
      </c>
      <c r="E14" s="397">
        <f>'Mẫu BC tiền theo CHV Mẫu 07.'!E15</f>
        <v>1181980</v>
      </c>
      <c r="F14" s="397">
        <f>'Mẫu BC tiền theo CHV Mẫu 07.'!F15</f>
        <v>0</v>
      </c>
      <c r="G14" s="450">
        <f>'Mẫu BC tiền theo CHV Mẫu 07.'!G15</f>
        <v>0</v>
      </c>
      <c r="H14" s="450">
        <f>'Mẫu BC tiền theo CHV Mẫu 07.'!H15</f>
        <v>12234775</v>
      </c>
      <c r="I14" s="450">
        <f>'Mẫu BC tiền theo CHV Mẫu 07.'!I15</f>
        <v>11419685</v>
      </c>
      <c r="J14" s="397">
        <f>'Mẫu BC tiền theo CHV Mẫu 07.'!J15</f>
        <v>1121604</v>
      </c>
      <c r="K14" s="397">
        <f>'Mẫu BC tiền theo CHV Mẫu 07.'!K15</f>
        <v>0</v>
      </c>
      <c r="L14" s="397">
        <f>'Mẫu BC tiền theo CHV Mẫu 07.'!L15</f>
        <v>0</v>
      </c>
      <c r="M14" s="397">
        <f>'Mẫu BC tiền theo CHV Mẫu 07.'!M15</f>
        <v>9388033</v>
      </c>
      <c r="N14" s="397">
        <f>'Mẫu BC tiền theo CHV Mẫu 07.'!N15</f>
        <v>0</v>
      </c>
      <c r="O14" s="397">
        <f>'Mẫu BC tiền theo CHV Mẫu 07.'!O15</f>
        <v>874408</v>
      </c>
      <c r="P14" s="397">
        <f>'Mẫu BC tiền theo CHV Mẫu 07.'!P15</f>
        <v>0</v>
      </c>
      <c r="Q14" s="397">
        <f>'Mẫu BC tiền theo CHV Mẫu 07.'!Q15</f>
        <v>35640</v>
      </c>
      <c r="R14" s="397">
        <f>'Mẫu BC tiền theo CHV Mẫu 07.'!R15</f>
        <v>815090</v>
      </c>
      <c r="S14" s="450">
        <f>'Mẫu BC tiền theo CHV Mẫu 07.'!S15</f>
        <v>11113171</v>
      </c>
      <c r="T14" s="728">
        <f t="shared" si="0"/>
        <v>0.09821671963806357</v>
      </c>
    </row>
    <row r="15" spans="1:20" s="385" customFormat="1" ht="26.25" customHeight="1">
      <c r="A15" s="693">
        <v>3</v>
      </c>
      <c r="B15" s="665" t="s">
        <v>427</v>
      </c>
      <c r="C15" s="450">
        <f>'Mẫu BC tiền theo CHV Mẫu 07.'!C16</f>
        <v>3313989</v>
      </c>
      <c r="D15" s="397">
        <f>'Mẫu BC tiền theo CHV Mẫu 07.'!D16</f>
        <v>3303178</v>
      </c>
      <c r="E15" s="397">
        <f>'Mẫu BC tiền theo CHV Mẫu 07.'!E16</f>
        <v>10811</v>
      </c>
      <c r="F15" s="397">
        <f>'Mẫu BC tiền theo CHV Mẫu 07.'!F16</f>
        <v>0</v>
      </c>
      <c r="G15" s="450">
        <f>'Mẫu BC tiền theo CHV Mẫu 07.'!G16</f>
        <v>0</v>
      </c>
      <c r="H15" s="450">
        <f>'Mẫu BC tiền theo CHV Mẫu 07.'!H16</f>
        <v>3313989</v>
      </c>
      <c r="I15" s="450">
        <f>'Mẫu BC tiền theo CHV Mẫu 07.'!I16</f>
        <v>3003413</v>
      </c>
      <c r="J15" s="397">
        <f>'Mẫu BC tiền theo CHV Mẫu 07.'!J16</f>
        <v>57111</v>
      </c>
      <c r="K15" s="397">
        <f>'Mẫu BC tiền theo CHV Mẫu 07.'!K16</f>
        <v>35730</v>
      </c>
      <c r="L15" s="397">
        <f>'Mẫu BC tiền theo CHV Mẫu 07.'!L16</f>
        <v>0</v>
      </c>
      <c r="M15" s="397">
        <f>'Mẫu BC tiền theo CHV Mẫu 07.'!M16</f>
        <v>2910572</v>
      </c>
      <c r="N15" s="397">
        <f>'Mẫu BC tiền theo CHV Mẫu 07.'!N16</f>
        <v>0</v>
      </c>
      <c r="O15" s="397">
        <f>'Mẫu BC tiền theo CHV Mẫu 07.'!O16</f>
        <v>0</v>
      </c>
      <c r="P15" s="397">
        <f>'Mẫu BC tiền theo CHV Mẫu 07.'!P16</f>
        <v>0</v>
      </c>
      <c r="Q15" s="397">
        <f>'Mẫu BC tiền theo CHV Mẫu 07.'!Q16</f>
        <v>0</v>
      </c>
      <c r="R15" s="397">
        <f>'Mẫu BC tiền theo CHV Mẫu 07.'!R16</f>
        <v>310576</v>
      </c>
      <c r="S15" s="450">
        <f>'Mẫu BC tiền theo CHV Mẫu 07.'!S16</f>
        <v>3221148</v>
      </c>
      <c r="T15" s="728">
        <f t="shared" si="0"/>
        <v>0.03091183263840171</v>
      </c>
    </row>
    <row r="16" spans="1:20" s="385" customFormat="1" ht="26.25" customHeight="1">
      <c r="A16" s="693">
        <v>4</v>
      </c>
      <c r="B16" s="665" t="s">
        <v>428</v>
      </c>
      <c r="C16" s="450">
        <f>'Mẫu BC tiền theo CHV Mẫu 07.'!C17</f>
        <v>5280665</v>
      </c>
      <c r="D16" s="397">
        <f>'Mẫu BC tiền theo CHV Mẫu 07.'!D17</f>
        <v>676197</v>
      </c>
      <c r="E16" s="397">
        <f>'Mẫu BC tiền theo CHV Mẫu 07.'!E17</f>
        <v>4604468</v>
      </c>
      <c r="F16" s="397">
        <f>'Mẫu BC tiền theo CHV Mẫu 07.'!F17</f>
        <v>0</v>
      </c>
      <c r="G16" s="450">
        <f>'Mẫu BC tiền theo CHV Mẫu 07.'!G17</f>
        <v>0</v>
      </c>
      <c r="H16" s="450">
        <f>'Mẫu BC tiền theo CHV Mẫu 07.'!H17</f>
        <v>5280665</v>
      </c>
      <c r="I16" s="450">
        <f>'Mẫu BC tiền theo CHV Mẫu 07.'!I17</f>
        <v>4871402</v>
      </c>
      <c r="J16" s="397">
        <f>'Mẫu BC tiền theo CHV Mẫu 07.'!J17</f>
        <v>33026</v>
      </c>
      <c r="K16" s="397">
        <f>'Mẫu BC tiền theo CHV Mẫu 07.'!K17</f>
        <v>0</v>
      </c>
      <c r="L16" s="397">
        <f>'Mẫu BC tiền theo CHV Mẫu 07.'!L17</f>
        <v>0</v>
      </c>
      <c r="M16" s="397">
        <f>'Mẫu BC tiền theo CHV Mẫu 07.'!M17</f>
        <v>4819498</v>
      </c>
      <c r="N16" s="397">
        <f>'Mẫu BC tiền theo CHV Mẫu 07.'!N17</f>
        <v>18878</v>
      </c>
      <c r="O16" s="397">
        <f>'Mẫu BC tiền theo CHV Mẫu 07.'!O17</f>
        <v>0</v>
      </c>
      <c r="P16" s="397">
        <f>'Mẫu BC tiền theo CHV Mẫu 07.'!P17</f>
        <v>0</v>
      </c>
      <c r="Q16" s="397">
        <f>'Mẫu BC tiền theo CHV Mẫu 07.'!Q17</f>
        <v>0</v>
      </c>
      <c r="R16" s="397">
        <f>'Mẫu BC tiền theo CHV Mẫu 07.'!R17</f>
        <v>409263</v>
      </c>
      <c r="S16" s="450">
        <f>'Mẫu BC tiền theo CHV Mẫu 07.'!S17</f>
        <v>5247639</v>
      </c>
      <c r="T16" s="728">
        <f t="shared" si="0"/>
        <v>0.0067795677712494265</v>
      </c>
    </row>
    <row r="17" spans="1:20" s="385" customFormat="1" ht="26.25" customHeight="1">
      <c r="A17" s="693">
        <v>5</v>
      </c>
      <c r="B17" s="665" t="s">
        <v>429</v>
      </c>
      <c r="C17" s="450">
        <f>'Mẫu BC tiền theo CHV Mẫu 07.'!C18</f>
        <v>793376</v>
      </c>
      <c r="D17" s="397">
        <f>'Mẫu BC tiền theo CHV Mẫu 07.'!D18</f>
        <v>790976</v>
      </c>
      <c r="E17" s="397">
        <f>'Mẫu BC tiền theo CHV Mẫu 07.'!E18</f>
        <v>2400</v>
      </c>
      <c r="F17" s="397">
        <f>'Mẫu BC tiền theo CHV Mẫu 07.'!F18</f>
        <v>0</v>
      </c>
      <c r="G17" s="450">
        <f>'Mẫu BC tiền theo CHV Mẫu 07.'!G18</f>
        <v>0</v>
      </c>
      <c r="H17" s="450">
        <f>'Mẫu BC tiền theo CHV Mẫu 07.'!H18</f>
        <v>793376</v>
      </c>
      <c r="I17" s="450">
        <f>'Mẫu BC tiền theo CHV Mẫu 07.'!I18</f>
        <v>765094</v>
      </c>
      <c r="J17" s="397">
        <f>'Mẫu BC tiền theo CHV Mẫu 07.'!J18</f>
        <v>2400</v>
      </c>
      <c r="K17" s="397">
        <f>'Mẫu BC tiền theo CHV Mẫu 07.'!K18</f>
        <v>0</v>
      </c>
      <c r="L17" s="397">
        <f>'Mẫu BC tiền theo CHV Mẫu 07.'!L18</f>
        <v>0</v>
      </c>
      <c r="M17" s="397">
        <f>'Mẫu BC tiền theo CHV Mẫu 07.'!M18</f>
        <v>0</v>
      </c>
      <c r="N17" s="397">
        <f>'Mẫu BC tiền theo CHV Mẫu 07.'!N18</f>
        <v>0</v>
      </c>
      <c r="O17" s="397">
        <f>'Mẫu BC tiền theo CHV Mẫu 07.'!O18</f>
        <v>762694</v>
      </c>
      <c r="P17" s="397">
        <f>'Mẫu BC tiền theo CHV Mẫu 07.'!P18</f>
        <v>0</v>
      </c>
      <c r="Q17" s="397">
        <f>'Mẫu BC tiền theo CHV Mẫu 07.'!Q18</f>
        <v>0</v>
      </c>
      <c r="R17" s="397">
        <f>'Mẫu BC tiền theo CHV Mẫu 07.'!R18</f>
        <v>28282</v>
      </c>
      <c r="S17" s="450">
        <f>'Mẫu BC tiền theo CHV Mẫu 07.'!S18</f>
        <v>790976</v>
      </c>
      <c r="T17" s="728">
        <f t="shared" si="0"/>
        <v>0.003136869456563507</v>
      </c>
    </row>
    <row r="18" spans="1:20" s="385" customFormat="1" ht="26.25" customHeight="1">
      <c r="A18" s="693">
        <v>6</v>
      </c>
      <c r="B18" s="665" t="s">
        <v>424</v>
      </c>
      <c r="C18" s="450">
        <f>'Mẫu BC tiền theo CHV Mẫu 07.'!C19</f>
        <v>11070002</v>
      </c>
      <c r="D18" s="397">
        <f>'Mẫu BC tiền theo CHV Mẫu 07.'!D19</f>
        <v>10734660</v>
      </c>
      <c r="E18" s="397">
        <f>'Mẫu BC tiền theo CHV Mẫu 07.'!E19</f>
        <v>335342</v>
      </c>
      <c r="F18" s="397">
        <f>'Mẫu BC tiền theo CHV Mẫu 07.'!F19</f>
        <v>0</v>
      </c>
      <c r="G18" s="450">
        <f>'Mẫu BC tiền theo CHV Mẫu 07.'!G19</f>
        <v>0</v>
      </c>
      <c r="H18" s="450">
        <f>'Mẫu BC tiền theo CHV Mẫu 07.'!H19</f>
        <v>11070002</v>
      </c>
      <c r="I18" s="450">
        <f>'Mẫu BC tiền theo CHV Mẫu 07.'!I19</f>
        <v>636625</v>
      </c>
      <c r="J18" s="397">
        <f>'Mẫu BC tiền theo CHV Mẫu 07.'!J19</f>
        <v>154657</v>
      </c>
      <c r="K18" s="397">
        <f>'Mẫu BC tiền theo CHV Mẫu 07.'!K19</f>
        <v>116855</v>
      </c>
      <c r="L18" s="397">
        <f>'Mẫu BC tiền theo CHV Mẫu 07.'!L19</f>
        <v>0</v>
      </c>
      <c r="M18" s="397">
        <f>'Mẫu BC tiền theo CHV Mẫu 07.'!M19</f>
        <v>365113</v>
      </c>
      <c r="N18" s="397">
        <f>'Mẫu BC tiền theo CHV Mẫu 07.'!N19</f>
        <v>0</v>
      </c>
      <c r="O18" s="397">
        <f>'Mẫu BC tiền theo CHV Mẫu 07.'!O19</f>
        <v>0</v>
      </c>
      <c r="P18" s="397">
        <f>'Mẫu BC tiền theo CHV Mẫu 07.'!P19</f>
        <v>0</v>
      </c>
      <c r="Q18" s="397">
        <f>'Mẫu BC tiền theo CHV Mẫu 07.'!Q19</f>
        <v>0</v>
      </c>
      <c r="R18" s="397">
        <f>'Mẫu BC tiền theo CHV Mẫu 07.'!R19</f>
        <v>10433377</v>
      </c>
      <c r="S18" s="450">
        <f>'Mẫu BC tiền theo CHV Mẫu 07.'!S19</f>
        <v>10798490</v>
      </c>
      <c r="T18" s="728">
        <f t="shared" si="0"/>
        <v>0.42648655016689574</v>
      </c>
    </row>
    <row r="19" spans="1:20" s="385" customFormat="1" ht="26.25" customHeight="1">
      <c r="A19" s="693">
        <v>7</v>
      </c>
      <c r="B19" s="665" t="s">
        <v>430</v>
      </c>
      <c r="C19" s="450">
        <f>'Mẫu BC tiền theo CHV Mẫu 07.'!C20</f>
        <v>2413977</v>
      </c>
      <c r="D19" s="397">
        <f>'Mẫu BC tiền theo CHV Mẫu 07.'!D20</f>
        <v>2262874</v>
      </c>
      <c r="E19" s="397">
        <f>'Mẫu BC tiền theo CHV Mẫu 07.'!E20</f>
        <v>151103</v>
      </c>
      <c r="F19" s="397">
        <f>'Mẫu BC tiền theo CHV Mẫu 07.'!F20</f>
        <v>0</v>
      </c>
      <c r="G19" s="450">
        <f>'Mẫu BC tiền theo CHV Mẫu 07.'!G20</f>
        <v>0</v>
      </c>
      <c r="H19" s="450">
        <f>'Mẫu BC tiền theo CHV Mẫu 07.'!H20</f>
        <v>2413977</v>
      </c>
      <c r="I19" s="450">
        <f>'Mẫu BC tiền theo CHV Mẫu 07.'!I20</f>
        <v>1216830</v>
      </c>
      <c r="J19" s="397">
        <f>'Mẫu BC tiền theo CHV Mẫu 07.'!J20</f>
        <v>150362</v>
      </c>
      <c r="K19" s="397">
        <f>'Mẫu BC tiền theo CHV Mẫu 07.'!K20</f>
        <v>0</v>
      </c>
      <c r="L19" s="397">
        <f>'Mẫu BC tiền theo CHV Mẫu 07.'!L20</f>
        <v>0</v>
      </c>
      <c r="M19" s="397">
        <f>'Mẫu BC tiền theo CHV Mẫu 07.'!M20</f>
        <v>1066468</v>
      </c>
      <c r="N19" s="397">
        <f>'Mẫu BC tiền theo CHV Mẫu 07.'!N20</f>
        <v>0</v>
      </c>
      <c r="O19" s="397">
        <f>'Mẫu BC tiền theo CHV Mẫu 07.'!O20</f>
        <v>0</v>
      </c>
      <c r="P19" s="397">
        <f>'Mẫu BC tiền theo CHV Mẫu 07.'!P20</f>
        <v>0</v>
      </c>
      <c r="Q19" s="397">
        <f>'Mẫu BC tiền theo CHV Mẫu 07.'!Q20</f>
        <v>0</v>
      </c>
      <c r="R19" s="397">
        <f>'Mẫu BC tiền theo CHV Mẫu 07.'!R20</f>
        <v>1197147</v>
      </c>
      <c r="S19" s="450">
        <f>'Mẫu BC tiền theo CHV Mẫu 07.'!S20</f>
        <v>2263615</v>
      </c>
      <c r="T19" s="728">
        <f t="shared" si="0"/>
        <v>0.12356861681582472</v>
      </c>
    </row>
    <row r="20" spans="1:20" s="385" customFormat="1" ht="26.25" customHeight="1">
      <c r="A20" s="693" t="s">
        <v>58</v>
      </c>
      <c r="B20" s="665" t="s">
        <v>557</v>
      </c>
      <c r="C20" s="450">
        <f>'Mẫu BC tiền theo CHV Mẫu 07.'!C21</f>
        <v>31221</v>
      </c>
      <c r="D20" s="397">
        <f>'Mẫu BC tiền theo CHV Mẫu 07.'!D21</f>
        <v>0</v>
      </c>
      <c r="E20" s="397">
        <f>'Mẫu BC tiền theo CHV Mẫu 07.'!E21</f>
        <v>31221</v>
      </c>
      <c r="F20" s="397">
        <f>'Mẫu BC tiền theo CHV Mẫu 07.'!F21</f>
        <v>0</v>
      </c>
      <c r="G20" s="450">
        <f>'Mẫu BC tiền theo CHV Mẫu 07.'!G21</f>
        <v>0</v>
      </c>
      <c r="H20" s="450">
        <f>'Mẫu BC tiền theo CHV Mẫu 07.'!H21</f>
        <v>31221</v>
      </c>
      <c r="I20" s="450">
        <f>'Mẫu BC tiền theo CHV Mẫu 07.'!I21</f>
        <v>31221</v>
      </c>
      <c r="J20" s="397">
        <f>'Mẫu BC tiền theo CHV Mẫu 07.'!J21</f>
        <v>3400</v>
      </c>
      <c r="K20" s="397">
        <f>'Mẫu BC tiền theo CHV Mẫu 07.'!K21</f>
        <v>0</v>
      </c>
      <c r="L20" s="397">
        <f>'Mẫu BC tiền theo CHV Mẫu 07.'!L21</f>
        <v>0</v>
      </c>
      <c r="M20" s="397">
        <f>'Mẫu BC tiền theo CHV Mẫu 07.'!M21</f>
        <v>27821</v>
      </c>
      <c r="N20" s="397">
        <f>'Mẫu BC tiền theo CHV Mẫu 07.'!N21</f>
        <v>0</v>
      </c>
      <c r="O20" s="397">
        <f>'Mẫu BC tiền theo CHV Mẫu 07.'!O21</f>
        <v>0</v>
      </c>
      <c r="P20" s="397">
        <f>'Mẫu BC tiền theo CHV Mẫu 07.'!P21</f>
        <v>0</v>
      </c>
      <c r="Q20" s="397">
        <f>'Mẫu BC tiền theo CHV Mẫu 07.'!Q21</f>
        <v>0</v>
      </c>
      <c r="R20" s="397">
        <f>'Mẫu BC tiền theo CHV Mẫu 07.'!R21</f>
        <v>0</v>
      </c>
      <c r="S20" s="450">
        <f>'Mẫu BC tiền theo CHV Mẫu 07.'!S21</f>
        <v>27821</v>
      </c>
      <c r="T20" s="728">
        <f t="shared" si="0"/>
        <v>0.10890106018385061</v>
      </c>
    </row>
    <row r="21" spans="1:20" s="385" customFormat="1" ht="26.25" customHeight="1">
      <c r="A21" s="693" t="s">
        <v>59</v>
      </c>
      <c r="B21" s="665" t="s">
        <v>556</v>
      </c>
      <c r="C21" s="450">
        <f>'Mẫu BC tiền theo CHV Mẫu 07.'!C22</f>
        <v>29125</v>
      </c>
      <c r="D21" s="397">
        <f>'Mẫu BC tiền theo CHV Mẫu 07.'!D22</f>
        <v>29125</v>
      </c>
      <c r="E21" s="397">
        <f>'Mẫu BC tiền theo CHV Mẫu 07.'!E22</f>
        <v>0</v>
      </c>
      <c r="F21" s="397">
        <f>'Mẫu BC tiền theo CHV Mẫu 07.'!F22</f>
        <v>0</v>
      </c>
      <c r="G21" s="450">
        <f>'Mẫu BC tiền theo CHV Mẫu 07.'!G22</f>
        <v>0</v>
      </c>
      <c r="H21" s="450">
        <f>'Mẫu BC tiền theo CHV Mẫu 07.'!H22</f>
        <v>29125</v>
      </c>
      <c r="I21" s="450">
        <f>'Mẫu BC tiền theo CHV Mẫu 07.'!I22</f>
        <v>0</v>
      </c>
      <c r="J21" s="397">
        <f>'Mẫu BC tiền theo CHV Mẫu 07.'!J22</f>
        <v>0</v>
      </c>
      <c r="K21" s="397">
        <f>'Mẫu BC tiền theo CHV Mẫu 07.'!K22</f>
        <v>0</v>
      </c>
      <c r="L21" s="397">
        <f>'Mẫu BC tiền theo CHV Mẫu 07.'!L22</f>
        <v>0</v>
      </c>
      <c r="M21" s="397">
        <f>'Mẫu BC tiền theo CHV Mẫu 07.'!M22</f>
        <v>0</v>
      </c>
      <c r="N21" s="397">
        <f>'Mẫu BC tiền theo CHV Mẫu 07.'!N22</f>
        <v>0</v>
      </c>
      <c r="O21" s="397">
        <f>'Mẫu BC tiền theo CHV Mẫu 07.'!O22</f>
        <v>0</v>
      </c>
      <c r="P21" s="397">
        <f>'Mẫu BC tiền theo CHV Mẫu 07.'!P22</f>
        <v>0</v>
      </c>
      <c r="Q21" s="397">
        <f>'Mẫu BC tiền theo CHV Mẫu 07.'!Q22</f>
        <v>0</v>
      </c>
      <c r="R21" s="397">
        <f>'Mẫu BC tiền theo CHV Mẫu 07.'!R22</f>
        <v>29125</v>
      </c>
      <c r="S21" s="450">
        <f>'Mẫu BC tiền theo CHV Mẫu 07.'!S22</f>
        <v>29125</v>
      </c>
      <c r="T21" s="728" t="e">
        <f t="shared" si="0"/>
        <v>#DIV/0!</v>
      </c>
    </row>
    <row r="22" spans="1:20" s="441" customFormat="1" ht="26.25" customHeight="1">
      <c r="A22" s="693" t="s">
        <v>1</v>
      </c>
      <c r="B22" s="667" t="s">
        <v>17</v>
      </c>
      <c r="C22" s="668">
        <f>'Mẫu BC tiền theo CHV Mẫu 07.'!C23</f>
        <v>1423214145</v>
      </c>
      <c r="D22" s="668">
        <f>'Mẫu BC tiền theo CHV Mẫu 07.'!D23</f>
        <v>236968652</v>
      </c>
      <c r="E22" s="668">
        <f>'Mẫu BC tiền theo CHV Mẫu 07.'!E23</f>
        <v>1186245493</v>
      </c>
      <c r="F22" s="668">
        <f>'Mẫu BC tiền theo CHV Mẫu 07.'!F23</f>
        <v>3339585</v>
      </c>
      <c r="G22" s="668">
        <f>'Mẫu BC tiền theo CHV Mẫu 07.'!G23</f>
        <v>0</v>
      </c>
      <c r="H22" s="668">
        <f>'Mẫu BC tiền theo CHV Mẫu 07.'!H23</f>
        <v>1419874560</v>
      </c>
      <c r="I22" s="668">
        <f>'Mẫu BC tiền theo CHV Mẫu 07.'!I23</f>
        <v>1296256683</v>
      </c>
      <c r="J22" s="668">
        <f>'Mẫu BC tiền theo CHV Mẫu 07.'!J23</f>
        <v>24722240</v>
      </c>
      <c r="K22" s="668">
        <f>'Mẫu BC tiền theo CHV Mẫu 07.'!K23</f>
        <v>2380996</v>
      </c>
      <c r="L22" s="668">
        <f>'Mẫu BC tiền theo CHV Mẫu 07.'!L23</f>
        <v>0</v>
      </c>
      <c r="M22" s="668">
        <f>'Mẫu BC tiền theo CHV Mẫu 07.'!M23</f>
        <v>1247112847</v>
      </c>
      <c r="N22" s="668">
        <f>'Mẫu BC tiền theo CHV Mẫu 07.'!N23</f>
        <v>21932022</v>
      </c>
      <c r="O22" s="668">
        <f>'Mẫu BC tiền theo CHV Mẫu 07.'!O23</f>
        <v>0</v>
      </c>
      <c r="P22" s="668">
        <f>'Mẫu BC tiền theo CHV Mẫu 07.'!P23</f>
        <v>0</v>
      </c>
      <c r="Q22" s="668">
        <f>'Mẫu BC tiền theo CHV Mẫu 07.'!Q23</f>
        <v>108578</v>
      </c>
      <c r="R22" s="668">
        <f>'Mẫu BC tiền theo CHV Mẫu 07.'!R23</f>
        <v>123617877</v>
      </c>
      <c r="S22" s="668">
        <f>'Mẫu BC tiền theo CHV Mẫu 07.'!S23</f>
        <v>1392771324</v>
      </c>
      <c r="T22" s="729">
        <f t="shared" si="0"/>
        <v>0.020908849578521325</v>
      </c>
    </row>
    <row r="23" spans="1:20" s="441" customFormat="1" ht="26.25" customHeight="1">
      <c r="A23" s="697">
        <v>1</v>
      </c>
      <c r="B23" s="665" t="s">
        <v>431</v>
      </c>
      <c r="C23" s="450">
        <f>'Mẫu BC tiền theo CHV Mẫu 07.'!C24</f>
        <v>1346284822</v>
      </c>
      <c r="D23" s="450">
        <f>'Mẫu BC tiền theo CHV Mẫu 07.'!D24</f>
        <v>194797542</v>
      </c>
      <c r="E23" s="450">
        <f>'Mẫu BC tiền theo CHV Mẫu 07.'!E24</f>
        <v>1151487280</v>
      </c>
      <c r="F23" s="450">
        <f>'Mẫu BC tiền theo CHV Mẫu 07.'!F24</f>
        <v>106108</v>
      </c>
      <c r="G23" s="450">
        <f>'Mẫu BC tiền theo CHV Mẫu 07.'!G24</f>
        <v>0</v>
      </c>
      <c r="H23" s="450">
        <f>'Mẫu BC tiền theo CHV Mẫu 07.'!H24</f>
        <v>1346178714</v>
      </c>
      <c r="I23" s="450">
        <f>'Mẫu BC tiền theo CHV Mẫu 07.'!I24</f>
        <v>1241161824</v>
      </c>
      <c r="J23" s="450">
        <f>'Mẫu BC tiền theo CHV Mẫu 07.'!J24</f>
        <v>11923392</v>
      </c>
      <c r="K23" s="450">
        <f>'Mẫu BC tiền theo CHV Mẫu 07.'!K24</f>
        <v>1397216</v>
      </c>
      <c r="L23" s="450">
        <f>'Mẫu BC tiền theo CHV Mẫu 07.'!L24</f>
        <v>0</v>
      </c>
      <c r="M23" s="450">
        <f>'Mẫu BC tiền theo CHV Mẫu 07.'!M24</f>
        <v>1207401287</v>
      </c>
      <c r="N23" s="450">
        <f>'Mẫu BC tiền theo CHV Mẫu 07.'!N24</f>
        <v>20439929</v>
      </c>
      <c r="O23" s="450">
        <f>'Mẫu BC tiền theo CHV Mẫu 07.'!O24</f>
        <v>0</v>
      </c>
      <c r="P23" s="450">
        <f>'Mẫu BC tiền theo CHV Mẫu 07.'!P24</f>
        <v>0</v>
      </c>
      <c r="Q23" s="450">
        <f>'Mẫu BC tiền theo CHV Mẫu 07.'!Q24</f>
        <v>0</v>
      </c>
      <c r="R23" s="450">
        <f>'Mẫu BC tiền theo CHV Mẫu 07.'!R24</f>
        <v>105016890</v>
      </c>
      <c r="S23" s="450">
        <f>'Mẫu BC tiền theo CHV Mẫu 07.'!S24</f>
        <v>1332858106</v>
      </c>
      <c r="T23" s="730">
        <f t="shared" si="0"/>
        <v>0.010732370060392704</v>
      </c>
    </row>
    <row r="24" spans="1:20" s="385" customFormat="1" ht="26.25" customHeight="1">
      <c r="A24" s="693">
        <v>1</v>
      </c>
      <c r="B24" s="665" t="s">
        <v>432</v>
      </c>
      <c r="C24" s="450">
        <f>'Mẫu BC tiền theo CHV Mẫu 07.'!C25</f>
        <v>1100192861</v>
      </c>
      <c r="D24" s="397">
        <f>'Mẫu BC tiền theo CHV Mẫu 07.'!D25</f>
        <v>11577198</v>
      </c>
      <c r="E24" s="397">
        <f>'Mẫu BC tiền theo CHV Mẫu 07.'!E25</f>
        <v>1088615663</v>
      </c>
      <c r="F24" s="397">
        <f>'Mẫu BC tiền theo CHV Mẫu 07.'!F25</f>
        <v>0</v>
      </c>
      <c r="G24" s="397">
        <f>'Mẫu BC tiền theo CHV Mẫu 07.'!G25</f>
        <v>0</v>
      </c>
      <c r="H24" s="450">
        <f>'Mẫu BC tiền theo CHV Mẫu 07.'!H25</f>
        <v>1100192861</v>
      </c>
      <c r="I24" s="450">
        <f>'Mẫu BC tiền theo CHV Mẫu 07.'!I25</f>
        <v>1090464077</v>
      </c>
      <c r="J24" s="397">
        <f>'Mẫu BC tiền theo CHV Mẫu 07.'!J25</f>
        <v>346601</v>
      </c>
      <c r="K24" s="397">
        <f>'Mẫu BC tiền theo CHV Mẫu 07.'!K25</f>
        <v>328</v>
      </c>
      <c r="L24" s="397">
        <f>'Mẫu BC tiền theo CHV Mẫu 07.'!L25</f>
        <v>0</v>
      </c>
      <c r="M24" s="397">
        <f>'Mẫu BC tiền theo CHV Mẫu 07.'!M25</f>
        <v>1090012822</v>
      </c>
      <c r="N24" s="397">
        <f>'Mẫu BC tiền theo CHV Mẫu 07.'!N25</f>
        <v>104326</v>
      </c>
      <c r="O24" s="397">
        <f>'Mẫu BC tiền theo CHV Mẫu 07.'!O25</f>
        <v>0</v>
      </c>
      <c r="P24" s="397">
        <f>'Mẫu BC tiền theo CHV Mẫu 07.'!P25</f>
        <v>0</v>
      </c>
      <c r="Q24" s="397">
        <f>'Mẫu BC tiền theo CHV Mẫu 07.'!Q25</f>
        <v>0</v>
      </c>
      <c r="R24" s="397">
        <f>'Mẫu BC tiền theo CHV Mẫu 07.'!R25</f>
        <v>9728784</v>
      </c>
      <c r="S24" s="397">
        <f>'Mẫu BC tiền theo CHV Mẫu 07.'!S25</f>
        <v>1099845932</v>
      </c>
      <c r="T24" s="728">
        <f t="shared" si="0"/>
        <v>0.0003181480319410834</v>
      </c>
    </row>
    <row r="25" spans="1:20" s="385" customFormat="1" ht="26.25" customHeight="1">
      <c r="A25" s="693">
        <v>2</v>
      </c>
      <c r="B25" s="665" t="s">
        <v>433</v>
      </c>
      <c r="C25" s="450">
        <f>'Mẫu BC tiền theo CHV Mẫu 07.'!C26</f>
        <v>62842572</v>
      </c>
      <c r="D25" s="397">
        <f>'Mẫu BC tiền theo CHV Mẫu 07.'!D26</f>
        <v>60372394</v>
      </c>
      <c r="E25" s="397">
        <f>'Mẫu BC tiền theo CHV Mẫu 07.'!E26</f>
        <v>2470178</v>
      </c>
      <c r="F25" s="397">
        <f>'Mẫu BC tiền theo CHV Mẫu 07.'!F26</f>
        <v>2695</v>
      </c>
      <c r="G25" s="397">
        <f>'Mẫu BC tiền theo CHV Mẫu 07.'!G26</f>
        <v>0</v>
      </c>
      <c r="H25" s="450">
        <f>'Mẫu BC tiền theo CHV Mẫu 07.'!H26</f>
        <v>62839877</v>
      </c>
      <c r="I25" s="450">
        <f>'Mẫu BC tiền theo CHV Mẫu 07.'!I26</f>
        <v>20140367</v>
      </c>
      <c r="J25" s="397">
        <f>'Mẫu BC tiền theo CHV Mẫu 07.'!J26</f>
        <v>4151991</v>
      </c>
      <c r="K25" s="397">
        <f>'Mẫu BC tiền theo CHV Mẫu 07.'!K26</f>
        <v>26050</v>
      </c>
      <c r="L25" s="397">
        <f>'Mẫu BC tiền theo CHV Mẫu 07.'!L26</f>
        <v>0</v>
      </c>
      <c r="M25" s="397">
        <f>'Mẫu BC tiền theo CHV Mẫu 07.'!M26</f>
        <v>15962326</v>
      </c>
      <c r="N25" s="397">
        <f>'Mẫu BC tiền theo CHV Mẫu 07.'!N26</f>
        <v>0</v>
      </c>
      <c r="O25" s="397">
        <f>'Mẫu BC tiền theo CHV Mẫu 07.'!O26</f>
        <v>0</v>
      </c>
      <c r="P25" s="397">
        <f>'Mẫu BC tiền theo CHV Mẫu 07.'!P26</f>
        <v>0</v>
      </c>
      <c r="Q25" s="397">
        <f>'Mẫu BC tiền theo CHV Mẫu 07.'!Q26</f>
        <v>0</v>
      </c>
      <c r="R25" s="397">
        <f>'Mẫu BC tiền theo CHV Mẫu 07.'!R26</f>
        <v>42699510</v>
      </c>
      <c r="S25" s="397">
        <f>'Mẫu BC tiền theo CHV Mẫu 07.'!S26</f>
        <v>58661836</v>
      </c>
      <c r="T25" s="728">
        <f t="shared" si="0"/>
        <v>0.20744612052004813</v>
      </c>
    </row>
    <row r="26" spans="1:20" s="385" customFormat="1" ht="26.25" customHeight="1">
      <c r="A26" s="693">
        <v>3</v>
      </c>
      <c r="B26" s="665" t="s">
        <v>434</v>
      </c>
      <c r="C26" s="450">
        <f>'Mẫu BC tiền theo CHV Mẫu 07.'!C27</f>
        <v>62780065</v>
      </c>
      <c r="D26" s="397">
        <f>'Mẫu BC tiền theo CHV Mẫu 07.'!D27</f>
        <v>20510689</v>
      </c>
      <c r="E26" s="397">
        <f>'Mẫu BC tiền theo CHV Mẫu 07.'!E27</f>
        <v>42269376</v>
      </c>
      <c r="F26" s="397">
        <f>'Mẫu BC tiền theo CHV Mẫu 07.'!F27</f>
        <v>200</v>
      </c>
      <c r="G26" s="397">
        <f>'Mẫu BC tiền theo CHV Mẫu 07.'!G27</f>
        <v>0</v>
      </c>
      <c r="H26" s="450">
        <f>'Mẫu BC tiền theo CHV Mẫu 07.'!H27</f>
        <v>62779865</v>
      </c>
      <c r="I26" s="450">
        <f>'Mẫu BC tiền theo CHV Mẫu 07.'!I27</f>
        <v>60483197</v>
      </c>
      <c r="J26" s="397">
        <f>'Mẫu BC tiền theo CHV Mẫu 07.'!J27</f>
        <v>2491392</v>
      </c>
      <c r="K26" s="397">
        <f>'Mẫu BC tiền theo CHV Mẫu 07.'!K27</f>
        <v>0</v>
      </c>
      <c r="L26" s="397">
        <f>'Mẫu BC tiền theo CHV Mẫu 07.'!L27</f>
        <v>0</v>
      </c>
      <c r="M26" s="397">
        <f>'Mẫu BC tiền theo CHV Mẫu 07.'!M27</f>
        <v>57495905</v>
      </c>
      <c r="N26" s="397">
        <f>'Mẫu BC tiền theo CHV Mẫu 07.'!N27</f>
        <v>495900</v>
      </c>
      <c r="O26" s="397">
        <f>'Mẫu BC tiền theo CHV Mẫu 07.'!O27</f>
        <v>0</v>
      </c>
      <c r="P26" s="397">
        <f>'Mẫu BC tiền theo CHV Mẫu 07.'!P27</f>
        <v>0</v>
      </c>
      <c r="Q26" s="397">
        <f>'Mẫu BC tiền theo CHV Mẫu 07.'!Q27</f>
        <v>0</v>
      </c>
      <c r="R26" s="397">
        <f>'Mẫu BC tiền theo CHV Mẫu 07.'!R27</f>
        <v>2296668</v>
      </c>
      <c r="S26" s="397">
        <f>'Mẫu BC tiền theo CHV Mẫu 07.'!S27</f>
        <v>60288473</v>
      </c>
      <c r="T26" s="728">
        <f t="shared" si="0"/>
        <v>0.04119147339384193</v>
      </c>
    </row>
    <row r="27" spans="1:20" s="385" customFormat="1" ht="26.25" customHeight="1">
      <c r="A27" s="693">
        <v>4</v>
      </c>
      <c r="B27" s="665" t="s">
        <v>435</v>
      </c>
      <c r="C27" s="450">
        <f>'Mẫu BC tiền theo CHV Mẫu 07.'!C28</f>
        <v>20945288</v>
      </c>
      <c r="D27" s="397">
        <f>'Mẫu BC tiền theo CHV Mẫu 07.'!D28</f>
        <v>15472044</v>
      </c>
      <c r="E27" s="397">
        <f>'Mẫu BC tiền theo CHV Mẫu 07.'!E28</f>
        <v>5473244</v>
      </c>
      <c r="F27" s="397">
        <f>'Mẫu BC tiền theo CHV Mẫu 07.'!F28</f>
        <v>0</v>
      </c>
      <c r="G27" s="397">
        <f>'Mẫu BC tiền theo CHV Mẫu 07.'!G28</f>
        <v>0</v>
      </c>
      <c r="H27" s="450">
        <f>'Mẫu BC tiền theo CHV Mẫu 07.'!H28</f>
        <v>20945288</v>
      </c>
      <c r="I27" s="450">
        <f>'Mẫu BC tiền theo CHV Mẫu 07.'!I28</f>
        <v>10750027</v>
      </c>
      <c r="J27" s="397">
        <f>'Mẫu BC tiền theo CHV Mẫu 07.'!J28</f>
        <v>264088</v>
      </c>
      <c r="K27" s="397">
        <f>'Mẫu BC tiền theo CHV Mẫu 07.'!K28</f>
        <v>13851</v>
      </c>
      <c r="L27" s="397">
        <f>'Mẫu BC tiền theo CHV Mẫu 07.'!L28</f>
        <v>0</v>
      </c>
      <c r="M27" s="397">
        <f>'Mẫu BC tiền theo CHV Mẫu 07.'!M28</f>
        <v>10472088</v>
      </c>
      <c r="N27" s="397">
        <f>'Mẫu BC tiền theo CHV Mẫu 07.'!N28</f>
        <v>0</v>
      </c>
      <c r="O27" s="397">
        <f>'Mẫu BC tiền theo CHV Mẫu 07.'!O28</f>
        <v>0</v>
      </c>
      <c r="P27" s="397">
        <f>'Mẫu BC tiền theo CHV Mẫu 07.'!P28</f>
        <v>0</v>
      </c>
      <c r="Q27" s="397">
        <f>'Mẫu BC tiền theo CHV Mẫu 07.'!Q28</f>
        <v>0</v>
      </c>
      <c r="R27" s="397">
        <f>'Mẫu BC tiền theo CHV Mẫu 07.'!R28</f>
        <v>10195261</v>
      </c>
      <c r="S27" s="397">
        <f>'Mẫu BC tiền theo CHV Mẫu 07.'!S28</f>
        <v>20667349</v>
      </c>
      <c r="T27" s="728">
        <f t="shared" si="0"/>
        <v>0.02585472576022367</v>
      </c>
    </row>
    <row r="28" spans="1:20" s="385" customFormat="1" ht="26.25" customHeight="1">
      <c r="A28" s="693">
        <v>5</v>
      </c>
      <c r="B28" s="665" t="s">
        <v>436</v>
      </c>
      <c r="C28" s="450">
        <f>'Mẫu BC tiền theo CHV Mẫu 07.'!C29</f>
        <v>13544013</v>
      </c>
      <c r="D28" s="397">
        <f>'Mẫu BC tiền theo CHV Mẫu 07.'!D29</f>
        <v>11575282</v>
      </c>
      <c r="E28" s="397">
        <f>'Mẫu BC tiền theo CHV Mẫu 07.'!E29</f>
        <v>1968731</v>
      </c>
      <c r="F28" s="397">
        <f>'Mẫu BC tiền theo CHV Mẫu 07.'!F29</f>
        <v>300</v>
      </c>
      <c r="G28" s="397">
        <f>'Mẫu BC tiền theo CHV Mẫu 07.'!G29</f>
        <v>0</v>
      </c>
      <c r="H28" s="450">
        <f>'Mẫu BC tiền theo CHV Mẫu 07.'!H29</f>
        <v>13543713</v>
      </c>
      <c r="I28" s="450">
        <f>'Mẫu BC tiền theo CHV Mẫu 07.'!I29</f>
        <v>8978526</v>
      </c>
      <c r="J28" s="397">
        <f>'Mẫu BC tiền theo CHV Mẫu 07.'!J29</f>
        <v>504162</v>
      </c>
      <c r="K28" s="397">
        <f>'Mẫu BC tiền theo CHV Mẫu 07.'!K29</f>
        <v>8915</v>
      </c>
      <c r="L28" s="397">
        <f>'Mẫu BC tiền theo CHV Mẫu 07.'!L29</f>
        <v>0</v>
      </c>
      <c r="M28" s="397">
        <f>'Mẫu BC tiền theo CHV Mẫu 07.'!M29</f>
        <v>8465449</v>
      </c>
      <c r="N28" s="397">
        <f>'Mẫu BC tiền theo CHV Mẫu 07.'!N29</f>
        <v>0</v>
      </c>
      <c r="O28" s="397">
        <f>'Mẫu BC tiền theo CHV Mẫu 07.'!O29</f>
        <v>0</v>
      </c>
      <c r="P28" s="397">
        <f>'Mẫu BC tiền theo CHV Mẫu 07.'!P29</f>
        <v>0</v>
      </c>
      <c r="Q28" s="397">
        <f>'Mẫu BC tiền theo CHV Mẫu 07.'!Q29</f>
        <v>0</v>
      </c>
      <c r="R28" s="397">
        <f>'Mẫu BC tiền theo CHV Mẫu 07.'!R29</f>
        <v>4565187</v>
      </c>
      <c r="S28" s="397">
        <f>'Mẫu BC tiền theo CHV Mẫu 07.'!S29</f>
        <v>13030636</v>
      </c>
      <c r="T28" s="728">
        <f t="shared" si="0"/>
        <v>0.05714490329481699</v>
      </c>
    </row>
    <row r="29" spans="1:20" s="385" customFormat="1" ht="26.25" customHeight="1">
      <c r="A29" s="693">
        <v>6</v>
      </c>
      <c r="B29" s="698" t="s">
        <v>460</v>
      </c>
      <c r="C29" s="450">
        <f>'Mẫu BC tiền theo CHV Mẫu 07.'!C30</f>
        <v>33367785</v>
      </c>
      <c r="D29" s="397">
        <f>'Mẫu BC tiền theo CHV Mẫu 07.'!D30</f>
        <v>32731765</v>
      </c>
      <c r="E29" s="397">
        <f>'Mẫu BC tiền theo CHV Mẫu 07.'!E30</f>
        <v>636020</v>
      </c>
      <c r="F29" s="397">
        <f>'Mẫu BC tiền theo CHV Mẫu 07.'!F30</f>
        <v>2782</v>
      </c>
      <c r="G29" s="397">
        <f>'Mẫu BC tiền theo CHV Mẫu 07.'!G30</f>
        <v>0</v>
      </c>
      <c r="H29" s="450">
        <f>'Mẫu BC tiền theo CHV Mẫu 07.'!H30</f>
        <v>33365003</v>
      </c>
      <c r="I29" s="450">
        <f>'Mẫu BC tiền theo CHV Mẫu 07.'!I30</f>
        <v>19699935</v>
      </c>
      <c r="J29" s="397">
        <f>'Mẫu BC tiền theo CHV Mẫu 07.'!J30</f>
        <v>204706</v>
      </c>
      <c r="K29" s="397">
        <f>'Mẫu BC tiền theo CHV Mẫu 07.'!K30</f>
        <v>485053</v>
      </c>
      <c r="L29" s="397">
        <f>'Mẫu BC tiền theo CHV Mẫu 07.'!L30</f>
        <v>0</v>
      </c>
      <c r="M29" s="397">
        <f>'Mẫu BC tiền theo CHV Mẫu 07.'!M30</f>
        <v>3259766</v>
      </c>
      <c r="N29" s="397">
        <f>'Mẫu BC tiền theo CHV Mẫu 07.'!N30</f>
        <v>15750410</v>
      </c>
      <c r="O29" s="397">
        <f>'Mẫu BC tiền theo CHV Mẫu 07.'!O30</f>
        <v>0</v>
      </c>
      <c r="P29" s="397">
        <f>'Mẫu BC tiền theo CHV Mẫu 07.'!P30</f>
        <v>0</v>
      </c>
      <c r="Q29" s="397">
        <f>'Mẫu BC tiền theo CHV Mẫu 07.'!Q30</f>
        <v>0</v>
      </c>
      <c r="R29" s="397">
        <f>'Mẫu BC tiền theo CHV Mẫu 07.'!R30</f>
        <v>13665068</v>
      </c>
      <c r="S29" s="397">
        <f>'Mẫu BC tiền theo CHV Mẫu 07.'!S30</f>
        <v>32675244</v>
      </c>
      <c r="T29" s="728">
        <f t="shared" si="0"/>
        <v>0.03501326273411562</v>
      </c>
    </row>
    <row r="30" spans="1:20" s="385" customFormat="1" ht="26.25" customHeight="1">
      <c r="A30" s="693">
        <v>7</v>
      </c>
      <c r="B30" s="680" t="s">
        <v>437</v>
      </c>
      <c r="C30" s="450">
        <f>'Mẫu BC tiền theo CHV Mẫu 07.'!C31</f>
        <v>16292719</v>
      </c>
      <c r="D30" s="397">
        <f>'Mẫu BC tiền theo CHV Mẫu 07.'!D31</f>
        <v>13148259</v>
      </c>
      <c r="E30" s="397">
        <f>'Mẫu BC tiền theo CHV Mẫu 07.'!E31</f>
        <v>3144460</v>
      </c>
      <c r="F30" s="397">
        <f>'Mẫu BC tiền theo CHV Mẫu 07.'!F31</f>
        <v>0</v>
      </c>
      <c r="G30" s="397">
        <f>'Mẫu BC tiền theo CHV Mẫu 07.'!G31</f>
        <v>0</v>
      </c>
      <c r="H30" s="450">
        <f>'Mẫu BC tiền theo CHV Mẫu 07.'!H31</f>
        <v>16292719</v>
      </c>
      <c r="I30" s="450">
        <f>'Mẫu BC tiền theo CHV Mẫu 07.'!I31</f>
        <v>11079717</v>
      </c>
      <c r="J30" s="397">
        <f>'Mẫu BC tiền theo CHV Mẫu 07.'!J31</f>
        <v>2296125</v>
      </c>
      <c r="K30" s="397">
        <f>'Mẫu BC tiền theo CHV Mẫu 07.'!K31</f>
        <v>368086</v>
      </c>
      <c r="L30" s="397">
        <f>'Mẫu BC tiền theo CHV Mẫu 07.'!L31</f>
        <v>0</v>
      </c>
      <c r="M30" s="397">
        <f>'Mẫu BC tiền theo CHV Mẫu 07.'!M31</f>
        <v>7666514</v>
      </c>
      <c r="N30" s="397">
        <f>'Mẫu BC tiền theo CHV Mẫu 07.'!N31</f>
        <v>748992</v>
      </c>
      <c r="O30" s="397">
        <f>'Mẫu BC tiền theo CHV Mẫu 07.'!O31</f>
        <v>0</v>
      </c>
      <c r="P30" s="397">
        <f>'Mẫu BC tiền theo CHV Mẫu 07.'!P31</f>
        <v>0</v>
      </c>
      <c r="Q30" s="397">
        <f>'Mẫu BC tiền theo CHV Mẫu 07.'!Q31</f>
        <v>0</v>
      </c>
      <c r="R30" s="397">
        <f>'Mẫu BC tiền theo CHV Mẫu 07.'!R31</f>
        <v>5213002</v>
      </c>
      <c r="S30" s="397">
        <f>'Mẫu BC tiền theo CHV Mẫu 07.'!S31</f>
        <v>13628508</v>
      </c>
      <c r="T30" s="728">
        <f t="shared" si="0"/>
        <v>0.24045839798976815</v>
      </c>
    </row>
    <row r="31" spans="1:20" s="385" customFormat="1" ht="25.5" customHeight="1">
      <c r="A31" s="693">
        <v>8</v>
      </c>
      <c r="B31" s="680" t="s">
        <v>438</v>
      </c>
      <c r="C31" s="450">
        <f>'Mẫu BC tiền theo CHV Mẫu 07.'!C32</f>
        <v>14034119</v>
      </c>
      <c r="D31" s="397">
        <f>'Mẫu BC tiền theo CHV Mẫu 07.'!D32</f>
        <v>9309325</v>
      </c>
      <c r="E31" s="397">
        <f>'Mẫu BC tiền theo CHV Mẫu 07.'!E32</f>
        <v>4724794</v>
      </c>
      <c r="F31" s="397">
        <f>'Mẫu BC tiền theo CHV Mẫu 07.'!F32</f>
        <v>80600</v>
      </c>
      <c r="G31" s="397">
        <f>'Mẫu BC tiền theo CHV Mẫu 07.'!G32</f>
        <v>0</v>
      </c>
      <c r="H31" s="450">
        <f>'Mẫu BC tiền theo CHV Mẫu 07.'!H32</f>
        <v>13953519</v>
      </c>
      <c r="I31" s="450">
        <f>'Mẫu BC tiền theo CHV Mẫu 07.'!I32</f>
        <v>12514783</v>
      </c>
      <c r="J31" s="397">
        <f>'Mẫu BC tiền theo CHV Mẫu 07.'!J32</f>
        <v>1155966</v>
      </c>
      <c r="K31" s="397">
        <f>'Mẫu BC tiền theo CHV Mẫu 07.'!K32</f>
        <v>487883</v>
      </c>
      <c r="L31" s="397">
        <f>'Mẫu BC tiền theo CHV Mẫu 07.'!L32</f>
        <v>0</v>
      </c>
      <c r="M31" s="397">
        <f>'Mẫu BC tiền theo CHV Mẫu 07.'!M32</f>
        <v>10870934</v>
      </c>
      <c r="N31" s="397">
        <f>'Mẫu BC tiền theo CHV Mẫu 07.'!N32</f>
        <v>0</v>
      </c>
      <c r="O31" s="397">
        <f>'Mẫu BC tiền theo CHV Mẫu 07.'!O32</f>
        <v>0</v>
      </c>
      <c r="P31" s="397">
        <f>'Mẫu BC tiền theo CHV Mẫu 07.'!P32</f>
        <v>0</v>
      </c>
      <c r="Q31" s="397">
        <f>'Mẫu BC tiền theo CHV Mẫu 07.'!Q32</f>
        <v>0</v>
      </c>
      <c r="R31" s="397">
        <f>'Mẫu BC tiền theo CHV Mẫu 07.'!R32</f>
        <v>1438736</v>
      </c>
      <c r="S31" s="397">
        <f>'Mẫu BC tiền theo CHV Mẫu 07.'!S32</f>
        <v>12309670</v>
      </c>
      <c r="T31" s="728">
        <f t="shared" si="0"/>
        <v>0.13135257718811424</v>
      </c>
    </row>
    <row r="32" spans="1:20" s="385" customFormat="1" ht="24.75" customHeight="1">
      <c r="A32" s="693" t="s">
        <v>59</v>
      </c>
      <c r="B32" s="665" t="s">
        <v>554</v>
      </c>
      <c r="C32" s="450">
        <f>'Mẫu BC tiền theo CHV Mẫu 07.'!C33</f>
        <v>22285400</v>
      </c>
      <c r="D32" s="397">
        <f>'Mẫu BC tiền theo CHV Mẫu 07.'!D33</f>
        <v>20100586</v>
      </c>
      <c r="E32" s="397">
        <f>'Mẫu BC tiền theo CHV Mẫu 07.'!E33</f>
        <v>2184814</v>
      </c>
      <c r="F32" s="397">
        <f>'Mẫu BC tiền theo CHV Mẫu 07.'!F33</f>
        <v>19531</v>
      </c>
      <c r="G32" s="397">
        <f>'Mẫu BC tiền theo CHV Mẫu 07.'!G33</f>
        <v>0</v>
      </c>
      <c r="H32" s="450">
        <f>'Mẫu BC tiền theo CHV Mẫu 07.'!H33</f>
        <v>22265869</v>
      </c>
      <c r="I32" s="450">
        <f>'Mẫu BC tiền theo CHV Mẫu 07.'!I33</f>
        <v>7051195</v>
      </c>
      <c r="J32" s="397">
        <f>'Mẫu BC tiền theo CHV Mẫu 07.'!J33</f>
        <v>508361</v>
      </c>
      <c r="K32" s="397">
        <f>'Mẫu BC tiền theo CHV Mẫu 07.'!K33</f>
        <v>7050</v>
      </c>
      <c r="L32" s="397">
        <f>'Mẫu BC tiền theo CHV Mẫu 07.'!L33</f>
        <v>0</v>
      </c>
      <c r="M32" s="397">
        <f>'Mẫu BC tiền theo CHV Mẫu 07.'!M33</f>
        <v>3195483</v>
      </c>
      <c r="N32" s="397">
        <f>'Mẫu BC tiền theo CHV Mẫu 07.'!N33</f>
        <v>3340301</v>
      </c>
      <c r="O32" s="397">
        <f>'Mẫu BC tiền theo CHV Mẫu 07.'!O33</f>
        <v>0</v>
      </c>
      <c r="P32" s="397">
        <f>'Mẫu BC tiền theo CHV Mẫu 07.'!P33</f>
        <v>0</v>
      </c>
      <c r="Q32" s="397">
        <f>'Mẫu BC tiền theo CHV Mẫu 07.'!Q33</f>
        <v>0</v>
      </c>
      <c r="R32" s="397">
        <f>'Mẫu BC tiền theo CHV Mẫu 07.'!R33</f>
        <v>15214674</v>
      </c>
      <c r="S32" s="397">
        <f>'Mẫu BC tiền theo CHV Mẫu 07.'!S33</f>
        <v>21750458</v>
      </c>
      <c r="T32" s="728">
        <f t="shared" si="0"/>
        <v>0.07309555330692173</v>
      </c>
    </row>
    <row r="33" spans="1:20" s="385" customFormat="1" ht="20.25" customHeight="1" hidden="1">
      <c r="A33" s="693"/>
      <c r="B33" s="665"/>
      <c r="C33" s="450">
        <f>'Mẫu BC tiền theo CHV Mẫu 07.'!C34</f>
        <v>0</v>
      </c>
      <c r="D33" s="397">
        <f>'Mẫu BC tiền theo CHV Mẫu 07.'!D34</f>
        <v>0</v>
      </c>
      <c r="E33" s="397">
        <f>'Mẫu BC tiền theo CHV Mẫu 07.'!E34</f>
        <v>0</v>
      </c>
      <c r="F33" s="397">
        <f>'Mẫu BC tiền theo CHV Mẫu 07.'!F34</f>
        <v>0</v>
      </c>
      <c r="G33" s="397">
        <f>'Mẫu BC tiền theo CHV Mẫu 07.'!G34</f>
        <v>0</v>
      </c>
      <c r="H33" s="450">
        <f>'Mẫu BC tiền theo CHV Mẫu 07.'!H34</f>
        <v>0</v>
      </c>
      <c r="I33" s="450">
        <f>'Mẫu BC tiền theo CHV Mẫu 07.'!I34</f>
        <v>0</v>
      </c>
      <c r="J33" s="397">
        <f>'Mẫu BC tiền theo CHV Mẫu 07.'!J34</f>
        <v>0</v>
      </c>
      <c r="K33" s="397">
        <f>'Mẫu BC tiền theo CHV Mẫu 07.'!K34</f>
        <v>0</v>
      </c>
      <c r="L33" s="397">
        <f>'Mẫu BC tiền theo CHV Mẫu 07.'!L34</f>
        <v>0</v>
      </c>
      <c r="M33" s="397">
        <f>'Mẫu BC tiền theo CHV Mẫu 07.'!M34</f>
        <v>0</v>
      </c>
      <c r="N33" s="397">
        <f>'Mẫu BC tiền theo CHV Mẫu 07.'!N34</f>
        <v>0</v>
      </c>
      <c r="O33" s="397">
        <f>'Mẫu BC tiền theo CHV Mẫu 07.'!O34</f>
        <v>0</v>
      </c>
      <c r="P33" s="397">
        <f>'Mẫu BC tiền theo CHV Mẫu 07.'!P34</f>
        <v>0</v>
      </c>
      <c r="Q33" s="397">
        <f>'Mẫu BC tiền theo CHV Mẫu 07.'!Q34</f>
        <v>0</v>
      </c>
      <c r="R33" s="397">
        <f>'Mẫu BC tiền theo CHV Mẫu 07.'!R34</f>
        <v>0</v>
      </c>
      <c r="S33" s="397">
        <f>'Mẫu BC tiền theo CHV Mẫu 07.'!S34</f>
        <v>0</v>
      </c>
      <c r="T33" s="728" t="e">
        <f t="shared" si="0"/>
        <v>#DIV/0!</v>
      </c>
    </row>
    <row r="34" spans="1:20" s="441" customFormat="1" ht="24.75" customHeight="1">
      <c r="A34" s="699">
        <v>2</v>
      </c>
      <c r="B34" s="664" t="s">
        <v>440</v>
      </c>
      <c r="C34" s="450">
        <f>'Mẫu BC tiền theo CHV Mẫu 07.'!C35</f>
        <v>24930534</v>
      </c>
      <c r="D34" s="450">
        <f>'Mẫu BC tiền theo CHV Mẫu 07.'!D35</f>
        <v>14265258</v>
      </c>
      <c r="E34" s="450">
        <f>'Mẫu BC tiền theo CHV Mẫu 07.'!E35</f>
        <v>10665276</v>
      </c>
      <c r="F34" s="450">
        <f>'Mẫu BC tiền theo CHV Mẫu 07.'!F35</f>
        <v>845515</v>
      </c>
      <c r="G34" s="450">
        <f>'Mẫu BC tiền theo CHV Mẫu 07.'!G35</f>
        <v>0</v>
      </c>
      <c r="H34" s="450">
        <f>'Mẫu BC tiền theo CHV Mẫu 07.'!H35</f>
        <v>24085019</v>
      </c>
      <c r="I34" s="450">
        <f>'Mẫu BC tiền theo CHV Mẫu 07.'!I35</f>
        <v>15125396</v>
      </c>
      <c r="J34" s="450">
        <f>'Mẫu BC tiền theo CHV Mẫu 07.'!J35</f>
        <v>1994145</v>
      </c>
      <c r="K34" s="450">
        <f>'Mẫu BC tiền theo CHV Mẫu 07.'!K35</f>
        <v>67763</v>
      </c>
      <c r="L34" s="450">
        <f>'Mẫu BC tiền theo CHV Mẫu 07.'!L35</f>
        <v>0</v>
      </c>
      <c r="M34" s="450">
        <f>'Mẫu BC tiền theo CHV Mẫu 07.'!M35</f>
        <v>12199801</v>
      </c>
      <c r="N34" s="450">
        <f>'Mẫu BC tiền theo CHV Mẫu 07.'!N35</f>
        <v>863687</v>
      </c>
      <c r="O34" s="450">
        <f>'Mẫu BC tiền theo CHV Mẫu 07.'!O35</f>
        <v>0</v>
      </c>
      <c r="P34" s="450">
        <f>'Mẫu BC tiền theo CHV Mẫu 07.'!P35</f>
        <v>0</v>
      </c>
      <c r="Q34" s="450">
        <f>'Mẫu BC tiền theo CHV Mẫu 07.'!Q35</f>
        <v>0</v>
      </c>
      <c r="R34" s="450">
        <f>'Mẫu BC tiền theo CHV Mẫu 07.'!R35</f>
        <v>8959623</v>
      </c>
      <c r="S34" s="450">
        <f>'Mẫu BC tiền theo CHV Mẫu 07.'!S35</f>
        <v>22023111</v>
      </c>
      <c r="T34" s="729">
        <f t="shared" si="0"/>
        <v>0.13632092673805035</v>
      </c>
    </row>
    <row r="35" spans="1:20" s="385" customFormat="1" ht="24" customHeight="1">
      <c r="A35" s="693" t="s">
        <v>43</v>
      </c>
      <c r="B35" s="835" t="s">
        <v>441</v>
      </c>
      <c r="C35" s="450">
        <f>'Mẫu BC tiền theo CHV Mẫu 07.'!C36</f>
        <v>1012229</v>
      </c>
      <c r="D35" s="397">
        <f>'Mẫu BC tiền theo CHV Mẫu 07.'!D36</f>
        <v>478348</v>
      </c>
      <c r="E35" s="397">
        <f>'Mẫu BC tiền theo CHV Mẫu 07.'!E36</f>
        <v>533881</v>
      </c>
      <c r="F35" s="397">
        <f>'Mẫu BC tiền theo CHV Mẫu 07.'!F36</f>
        <v>400</v>
      </c>
      <c r="G35" s="397">
        <f>'Mẫu BC tiền theo CHV Mẫu 07.'!G36</f>
        <v>0</v>
      </c>
      <c r="H35" s="450">
        <f>'Mẫu BC tiền theo CHV Mẫu 07.'!H36</f>
        <v>1011829</v>
      </c>
      <c r="I35" s="450">
        <f>'Mẫu BC tiền theo CHV Mẫu 07.'!I36</f>
        <v>556016</v>
      </c>
      <c r="J35" s="397">
        <f>'Mẫu BC tiền theo CHV Mẫu 07.'!J36</f>
        <v>208048</v>
      </c>
      <c r="K35" s="397">
        <f>'Mẫu BC tiền theo CHV Mẫu 07.'!K36</f>
        <v>0</v>
      </c>
      <c r="L35" s="397">
        <f>'Mẫu BC tiền theo CHV Mẫu 07.'!L36</f>
        <v>0</v>
      </c>
      <c r="M35" s="397">
        <f>'Mẫu BC tiền theo CHV Mẫu 07.'!M36</f>
        <v>347968</v>
      </c>
      <c r="N35" s="397">
        <f>'Mẫu BC tiền theo CHV Mẫu 07.'!N36</f>
        <v>0</v>
      </c>
      <c r="O35" s="397">
        <f>'Mẫu BC tiền theo CHV Mẫu 07.'!O36</f>
        <v>0</v>
      </c>
      <c r="P35" s="397">
        <f>'Mẫu BC tiền theo CHV Mẫu 07.'!P36</f>
        <v>0</v>
      </c>
      <c r="Q35" s="397">
        <f>'Mẫu BC tiền theo CHV Mẫu 07.'!Q36</f>
        <v>0</v>
      </c>
      <c r="R35" s="397">
        <f>'Mẫu BC tiền theo CHV Mẫu 07.'!R36</f>
        <v>455813</v>
      </c>
      <c r="S35" s="839">
        <f>'Mẫu BC tiền theo CHV Mẫu 07.'!S36</f>
        <v>803781</v>
      </c>
      <c r="T35" s="728">
        <f t="shared" si="0"/>
        <v>0.3741762826969008</v>
      </c>
    </row>
    <row r="36" spans="1:20" s="385" customFormat="1" ht="26.25" customHeight="1">
      <c r="A36" s="693" t="s">
        <v>44</v>
      </c>
      <c r="B36" s="836" t="s">
        <v>442</v>
      </c>
      <c r="C36" s="450">
        <f>'Mẫu BC tiền theo CHV Mẫu 07.'!C37</f>
        <v>2992636</v>
      </c>
      <c r="D36" s="397">
        <f>'Mẫu BC tiền theo CHV Mẫu 07.'!D38</f>
        <v>5117070</v>
      </c>
      <c r="E36" s="397">
        <f>'Mẫu BC tiền theo CHV Mẫu 07.'!E38</f>
        <v>1908630</v>
      </c>
      <c r="F36" s="397">
        <f>'Mẫu BC tiền theo CHV Mẫu 07.'!F38</f>
        <v>3299</v>
      </c>
      <c r="G36" s="450">
        <f>'Mẫu BC tiền theo CHV Mẫu 07.'!G38</f>
        <v>0</v>
      </c>
      <c r="H36" s="450">
        <f>'Mẫu BC tiền theo CHV Mẫu 07.'!H37</f>
        <v>2918236</v>
      </c>
      <c r="I36" s="450">
        <f>'Mẫu BC tiền theo CHV Mẫu 07.'!I37</f>
        <v>2271641</v>
      </c>
      <c r="J36" s="397">
        <f>'Mẫu BC tiền theo CHV Mẫu 07.'!J37</f>
        <v>311357</v>
      </c>
      <c r="K36" s="397">
        <f>'Mẫu BC tiền theo CHV Mẫu 07.'!K37</f>
        <v>6270</v>
      </c>
      <c r="L36" s="397">
        <f>'Mẫu BC tiền theo CHV Mẫu 07.'!L37</f>
        <v>0</v>
      </c>
      <c r="M36" s="397">
        <f>'Mẫu BC tiền theo CHV Mẫu 07.'!M37</f>
        <v>1954014</v>
      </c>
      <c r="N36" s="397">
        <f>'Mẫu BC tiền theo CHV Mẫu 07.'!N37</f>
        <v>0</v>
      </c>
      <c r="O36" s="397">
        <f>'Mẫu BC tiền theo CHV Mẫu 07.'!O38</f>
        <v>0</v>
      </c>
      <c r="P36" s="397">
        <f>'Mẫu BC tiền theo CHV Mẫu 07.'!P38</f>
        <v>0</v>
      </c>
      <c r="Q36" s="397">
        <f>'Mẫu BC tiền theo CHV Mẫu 07.'!Q38</f>
        <v>0</v>
      </c>
      <c r="R36" s="397">
        <f>'Mẫu BC tiền theo CHV Mẫu 07.'!R38</f>
        <v>4507976</v>
      </c>
      <c r="S36" s="839">
        <f>'Mẫu BC tiền theo CHV Mẫu 07.'!S37</f>
        <v>2600609</v>
      </c>
      <c r="T36" s="728">
        <f t="shared" si="0"/>
        <v>0.1398227096623102</v>
      </c>
    </row>
    <row r="37" spans="1:20" s="385" customFormat="1" ht="29.25" customHeight="1">
      <c r="A37" s="693" t="s">
        <v>45</v>
      </c>
      <c r="B37" s="837" t="s">
        <v>443</v>
      </c>
      <c r="C37" s="450">
        <f>'Mẫu BC tiền theo CHV Mẫu 07.'!C38</f>
        <v>7025700</v>
      </c>
      <c r="D37" s="397">
        <f>'Mẫu BC tiền theo CHV Mẫu 07.'!D39</f>
        <v>5222218</v>
      </c>
      <c r="E37" s="397">
        <f>'Mẫu BC tiền theo CHV Mẫu 07.'!E39</f>
        <v>4288371</v>
      </c>
      <c r="F37" s="397">
        <f>'Mẫu BC tiền theo CHV Mẫu 07.'!F39</f>
        <v>760167</v>
      </c>
      <c r="G37" s="450">
        <f>'Mẫu BC tiền theo CHV Mẫu 07.'!G39</f>
        <v>0</v>
      </c>
      <c r="H37" s="450">
        <f>'Mẫu BC tiền theo CHV Mẫu 07.'!H38</f>
        <v>7022401</v>
      </c>
      <c r="I37" s="450">
        <f>'Mẫu BC tiền theo CHV Mẫu 07.'!I38</f>
        <v>2514425</v>
      </c>
      <c r="J37" s="397">
        <f>'Mẫu BC tiền theo CHV Mẫu 07.'!J38</f>
        <v>497065</v>
      </c>
      <c r="K37" s="397">
        <f>'Mẫu BC tiền theo CHV Mẫu 07.'!K38</f>
        <v>26546</v>
      </c>
      <c r="L37" s="397">
        <f>'Mẫu BC tiền theo CHV Mẫu 07.'!L38</f>
        <v>0</v>
      </c>
      <c r="M37" s="397">
        <f>'Mẫu BC tiền theo CHV Mẫu 07.'!M38</f>
        <v>1670598</v>
      </c>
      <c r="N37" s="397">
        <f>'Mẫu BC tiền theo CHV Mẫu 07.'!N38</f>
        <v>320216</v>
      </c>
      <c r="O37" s="397">
        <f>'Mẫu BC tiền theo CHV Mẫu 07.'!O39</f>
        <v>0</v>
      </c>
      <c r="P37" s="397">
        <f>'Mẫu BC tiền theo CHV Mẫu 07.'!P39</f>
        <v>0</v>
      </c>
      <c r="Q37" s="397">
        <f>'Mẫu BC tiền theo CHV Mẫu 07.'!Q39</f>
        <v>0</v>
      </c>
      <c r="R37" s="397">
        <f>'Mẫu BC tiền theo CHV Mẫu 07.'!R39</f>
        <v>2709405</v>
      </c>
      <c r="S37" s="839">
        <f>'Mẫu BC tiền theo CHV Mẫu 07.'!S38</f>
        <v>6498790</v>
      </c>
      <c r="T37" s="728">
        <f t="shared" si="0"/>
        <v>0.20824283882000855</v>
      </c>
    </row>
    <row r="38" spans="1:20" s="385" customFormat="1" ht="29.25" customHeight="1">
      <c r="A38" s="693" t="s">
        <v>54</v>
      </c>
      <c r="B38" s="838" t="s">
        <v>570</v>
      </c>
      <c r="C38" s="450">
        <f>'Mẫu BC tiền theo CHV Mẫu 07.'!C39</f>
        <v>9510589</v>
      </c>
      <c r="D38" s="397"/>
      <c r="E38" s="397"/>
      <c r="F38" s="397"/>
      <c r="G38" s="450"/>
      <c r="H38" s="450">
        <f>'Mẫu BC tiền theo CHV Mẫu 07.'!H39</f>
        <v>8750422</v>
      </c>
      <c r="I38" s="450">
        <f>'Mẫu BC tiền theo CHV Mẫu 07.'!I39</f>
        <v>6041017</v>
      </c>
      <c r="J38" s="397">
        <f>'Mẫu BC tiền theo CHV Mẫu 07.'!J39</f>
        <v>372909</v>
      </c>
      <c r="K38" s="397">
        <f>'Mẫu BC tiền theo CHV Mẫu 07.'!K39</f>
        <v>0</v>
      </c>
      <c r="L38" s="397">
        <f>'Mẫu BC tiền theo CHV Mẫu 07.'!L39</f>
        <v>0</v>
      </c>
      <c r="M38" s="397">
        <f>'Mẫu BC tiền theo CHV Mẫu 07.'!M39</f>
        <v>5124637</v>
      </c>
      <c r="N38" s="397">
        <f>'Mẫu BC tiền theo CHV Mẫu 07.'!N39</f>
        <v>543471</v>
      </c>
      <c r="O38" s="397"/>
      <c r="P38" s="397"/>
      <c r="Q38" s="397"/>
      <c r="R38" s="397"/>
      <c r="S38" s="839">
        <f>'Mẫu BC tiền theo CHV Mẫu 07.'!S39</f>
        <v>8377513</v>
      </c>
      <c r="T38" s="728">
        <f t="shared" si="0"/>
        <v>0.06172950680324191</v>
      </c>
    </row>
    <row r="39" spans="1:20" s="385" customFormat="1" ht="20.25" customHeight="1">
      <c r="A39" s="693" t="s">
        <v>55</v>
      </c>
      <c r="B39" s="838" t="s">
        <v>569</v>
      </c>
      <c r="C39" s="450">
        <f>'Mẫu BC tiền theo CHV Mẫu 07.'!C40</f>
        <v>4389380</v>
      </c>
      <c r="D39" s="397">
        <f>'Mẫu BC tiền theo CHV Mẫu 07.'!D40</f>
        <v>1579974</v>
      </c>
      <c r="E39" s="397">
        <f>'Mẫu BC tiền theo CHV Mẫu 07.'!E40</f>
        <v>2809406</v>
      </c>
      <c r="F39" s="397">
        <f>'Mẫu BC tiền theo CHV Mẫu 07.'!F40</f>
        <v>7249</v>
      </c>
      <c r="G39" s="450">
        <f>'Mẫu BC tiền theo CHV Mẫu 07.'!G40</f>
        <v>0</v>
      </c>
      <c r="H39" s="450">
        <f>'Mẫu BC tiền theo CHV Mẫu 07.'!H40</f>
        <v>4382131</v>
      </c>
      <c r="I39" s="450">
        <f>'Mẫu BC tiền theo CHV Mẫu 07.'!I40</f>
        <v>3742297</v>
      </c>
      <c r="J39" s="397">
        <f>'Mẫu BC tiền theo CHV Mẫu 07.'!J40</f>
        <v>604766</v>
      </c>
      <c r="K39" s="397">
        <f>'Mẫu BC tiền theo CHV Mẫu 07.'!K40</f>
        <v>34947</v>
      </c>
      <c r="L39" s="397">
        <f>'Mẫu BC tiền theo CHV Mẫu 07.'!L40</f>
        <v>0</v>
      </c>
      <c r="M39" s="397">
        <f>'Mẫu BC tiền theo CHV Mẫu 07.'!M40</f>
        <v>3102584</v>
      </c>
      <c r="N39" s="397">
        <f>'Mẫu BC tiền theo CHV Mẫu 07.'!N40</f>
        <v>0</v>
      </c>
      <c r="O39" s="397">
        <f>'Mẫu BC tiền theo CHV Mẫu 07.'!O40</f>
        <v>0</v>
      </c>
      <c r="P39" s="397">
        <f>'Mẫu BC tiền theo CHV Mẫu 07.'!P40</f>
        <v>0</v>
      </c>
      <c r="Q39" s="397">
        <f>'Mẫu BC tiền theo CHV Mẫu 07.'!Q40</f>
        <v>0</v>
      </c>
      <c r="R39" s="397">
        <f>'Mẫu BC tiền theo CHV Mẫu 07.'!R40</f>
        <v>639834</v>
      </c>
      <c r="S39" s="839">
        <f>'Mẫu BC tiền theo CHV Mẫu 07.'!S40</f>
        <v>3742418</v>
      </c>
      <c r="T39" s="728">
        <f t="shared" si="0"/>
        <v>0.1709412694930413</v>
      </c>
    </row>
    <row r="40" spans="1:20" s="441" customFormat="1" ht="26.25" customHeight="1">
      <c r="A40" s="699">
        <v>3</v>
      </c>
      <c r="B40" s="664" t="s">
        <v>444</v>
      </c>
      <c r="C40" s="450">
        <f>'Mẫu BC tiền theo CHV Mẫu 07.'!C41</f>
        <v>8753409</v>
      </c>
      <c r="D40" s="450">
        <f>'Mẫu BC tiền theo CHV Mẫu 07.'!D41</f>
        <v>5110455</v>
      </c>
      <c r="E40" s="450">
        <f>'Mẫu BC tiền theo CHV Mẫu 07.'!E41</f>
        <v>3642954</v>
      </c>
      <c r="F40" s="450">
        <f>'Mẫu BC tiền theo CHV Mẫu 07.'!F41</f>
        <v>300</v>
      </c>
      <c r="G40" s="450">
        <f>'Mẫu BC tiền theo CHV Mẫu 07.'!G41</f>
        <v>0</v>
      </c>
      <c r="H40" s="450">
        <f>'Mẫu BC tiền theo CHV Mẫu 07.'!H41</f>
        <v>8753109</v>
      </c>
      <c r="I40" s="450">
        <f>'Mẫu BC tiền theo CHV Mẫu 07.'!I41</f>
        <v>7038077</v>
      </c>
      <c r="J40" s="450">
        <f>'Mẫu BC tiền theo CHV Mẫu 07.'!J41</f>
        <v>1529741</v>
      </c>
      <c r="K40" s="450">
        <f>'Mẫu BC tiền theo CHV Mẫu 07.'!K41</f>
        <v>3199</v>
      </c>
      <c r="L40" s="450">
        <f>'Mẫu BC tiền theo CHV Mẫu 07.'!L41</f>
        <v>0</v>
      </c>
      <c r="M40" s="450">
        <f>'Mẫu BC tiền theo CHV Mẫu 07.'!M41</f>
        <v>5504637</v>
      </c>
      <c r="N40" s="450">
        <f>'Mẫu BC tiền theo CHV Mẫu 07.'!N41</f>
        <v>500</v>
      </c>
      <c r="O40" s="450">
        <f>'Mẫu BC tiền theo CHV Mẫu 07.'!O41</f>
        <v>0</v>
      </c>
      <c r="P40" s="450">
        <f>'Mẫu BC tiền theo CHV Mẫu 07.'!P41</f>
        <v>0</v>
      </c>
      <c r="Q40" s="450">
        <f>'Mẫu BC tiền theo CHV Mẫu 07.'!Q41</f>
        <v>0</v>
      </c>
      <c r="R40" s="450">
        <f>'Mẫu BC tiền theo CHV Mẫu 07.'!R41</f>
        <v>1715032</v>
      </c>
      <c r="S40" s="450">
        <f>'Mẫu BC tiền theo CHV Mẫu 07.'!S41</f>
        <v>7220169</v>
      </c>
      <c r="T40" s="729">
        <f t="shared" si="0"/>
        <v>0.21780665372089564</v>
      </c>
    </row>
    <row r="41" spans="1:20" s="385" customFormat="1" ht="26.25" customHeight="1">
      <c r="A41" s="693">
        <v>1</v>
      </c>
      <c r="B41" s="665" t="s">
        <v>445</v>
      </c>
      <c r="C41" s="450">
        <f>'Mẫu BC tiền theo CHV Mẫu 07.'!C42</f>
        <v>2635220</v>
      </c>
      <c r="D41" s="669">
        <f>'Mẫu BC tiền theo CHV Mẫu 07.'!D42</f>
        <v>1954703</v>
      </c>
      <c r="E41" s="397">
        <f>'Mẫu BC tiền theo CHV Mẫu 07.'!E42</f>
        <v>680517</v>
      </c>
      <c r="F41" s="397">
        <f>'Mẫu BC tiền theo CHV Mẫu 07.'!F42</f>
        <v>0</v>
      </c>
      <c r="G41" s="397">
        <f>'Mẫu BC tiền theo CHV Mẫu 07.'!G42</f>
        <v>0</v>
      </c>
      <c r="H41" s="450">
        <f>'Mẫu BC tiền theo CHV Mẫu 07.'!H42</f>
        <v>2635220</v>
      </c>
      <c r="I41" s="450">
        <f>'Mẫu BC tiền theo CHV Mẫu 07.'!I42</f>
        <v>1770258</v>
      </c>
      <c r="J41" s="397">
        <f>'Mẫu BC tiền theo CHV Mẫu 07.'!J42</f>
        <v>154295</v>
      </c>
      <c r="K41" s="397">
        <f>'Mẫu BC tiền theo CHV Mẫu 07.'!K42</f>
        <v>0</v>
      </c>
      <c r="L41" s="397">
        <f>'Mẫu BC tiền theo CHV Mẫu 07.'!L42</f>
        <v>0</v>
      </c>
      <c r="M41" s="397">
        <f>'Mẫu BC tiền theo CHV Mẫu 07.'!M42</f>
        <v>1615963</v>
      </c>
      <c r="N41" s="397">
        <f>'Mẫu BC tiền theo CHV Mẫu 07.'!N42</f>
        <v>0</v>
      </c>
      <c r="O41" s="397">
        <f>'Mẫu BC tiền theo CHV Mẫu 07.'!O42</f>
        <v>0</v>
      </c>
      <c r="P41" s="397">
        <f>'Mẫu BC tiền theo CHV Mẫu 07.'!P42</f>
        <v>0</v>
      </c>
      <c r="Q41" s="397">
        <f>'Mẫu BC tiền theo CHV Mẫu 07.'!Q42</f>
        <v>0</v>
      </c>
      <c r="R41" s="397">
        <f>'Mẫu BC tiền theo CHV Mẫu 07.'!R42</f>
        <v>864962</v>
      </c>
      <c r="S41" s="450">
        <f>'Mẫu BC tiền theo CHV Mẫu 07.'!S42</f>
        <v>2480925</v>
      </c>
      <c r="T41" s="728">
        <f t="shared" si="0"/>
        <v>0.08715961176280519</v>
      </c>
    </row>
    <row r="42" spans="1:20" s="385" customFormat="1" ht="26.25" customHeight="1">
      <c r="A42" s="693">
        <v>2</v>
      </c>
      <c r="B42" s="665" t="s">
        <v>446</v>
      </c>
      <c r="C42" s="450">
        <f>'Mẫu BC tiền theo CHV Mẫu 07.'!C43</f>
        <v>3299852</v>
      </c>
      <c r="D42" s="669">
        <f>'Mẫu BC tiền theo CHV Mẫu 07.'!D43</f>
        <v>1883951</v>
      </c>
      <c r="E42" s="397">
        <f>'Mẫu BC tiền theo CHV Mẫu 07.'!E43</f>
        <v>1415901</v>
      </c>
      <c r="F42" s="397">
        <f>'Mẫu BC tiền theo CHV Mẫu 07.'!F43</f>
        <v>300</v>
      </c>
      <c r="G42" s="397">
        <f>'Mẫu BC tiền theo CHV Mẫu 07.'!G43</f>
        <v>0</v>
      </c>
      <c r="H42" s="450">
        <f>'Mẫu BC tiền theo CHV Mẫu 07.'!H43</f>
        <v>3299552</v>
      </c>
      <c r="I42" s="450">
        <f>'Mẫu BC tiền theo CHV Mẫu 07.'!I43</f>
        <v>2716588</v>
      </c>
      <c r="J42" s="397">
        <f>'Mẫu BC tiền theo CHV Mẫu 07.'!J43</f>
        <v>192045</v>
      </c>
      <c r="K42" s="397">
        <f>'Mẫu BC tiền theo CHV Mẫu 07.'!K43</f>
        <v>0</v>
      </c>
      <c r="L42" s="397">
        <f>'Mẫu BC tiền theo CHV Mẫu 07.'!L43</f>
        <v>0</v>
      </c>
      <c r="M42" s="397">
        <f>'Mẫu BC tiền theo CHV Mẫu 07.'!M43</f>
        <v>2524543</v>
      </c>
      <c r="N42" s="397">
        <f>'Mẫu BC tiền theo CHV Mẫu 07.'!N43</f>
        <v>0</v>
      </c>
      <c r="O42" s="397">
        <f>'Mẫu BC tiền theo CHV Mẫu 07.'!O43</f>
        <v>0</v>
      </c>
      <c r="P42" s="397">
        <f>'Mẫu BC tiền theo CHV Mẫu 07.'!P43</f>
        <v>0</v>
      </c>
      <c r="Q42" s="397">
        <f>'Mẫu BC tiền theo CHV Mẫu 07.'!Q43</f>
        <v>0</v>
      </c>
      <c r="R42" s="397">
        <f>'Mẫu BC tiền theo CHV Mẫu 07.'!R43</f>
        <v>582964</v>
      </c>
      <c r="S42" s="450">
        <f>'Mẫu BC tiền theo CHV Mẫu 07.'!S43</f>
        <v>3107507</v>
      </c>
      <c r="T42" s="728">
        <f t="shared" si="0"/>
        <v>0.07069345811731481</v>
      </c>
    </row>
    <row r="43" spans="1:20" s="385" customFormat="1" ht="22.5" customHeight="1">
      <c r="A43" s="693">
        <v>3</v>
      </c>
      <c r="B43" s="665" t="s">
        <v>447</v>
      </c>
      <c r="C43" s="450">
        <f>'Mẫu BC tiền theo CHV Mẫu 07.'!C44</f>
        <v>2818337</v>
      </c>
      <c r="D43" s="669">
        <f>'Mẫu BC tiền theo CHV Mẫu 07.'!D44</f>
        <v>1271801</v>
      </c>
      <c r="E43" s="397">
        <f>'Mẫu BC tiền theo CHV Mẫu 07.'!E44</f>
        <v>1546536</v>
      </c>
      <c r="F43" s="397">
        <f>'Mẫu BC tiền theo CHV Mẫu 07.'!F44</f>
        <v>0</v>
      </c>
      <c r="G43" s="397">
        <f>'Mẫu BC tiền theo CHV Mẫu 07.'!G44</f>
        <v>0</v>
      </c>
      <c r="H43" s="450">
        <f>'Mẫu BC tiền theo CHV Mẫu 07.'!H44</f>
        <v>2818337</v>
      </c>
      <c r="I43" s="450">
        <f>'Mẫu BC tiền theo CHV Mẫu 07.'!I44</f>
        <v>2551231</v>
      </c>
      <c r="J43" s="397">
        <f>'Mẫu BC tiền theo CHV Mẫu 07.'!J44</f>
        <v>1183401</v>
      </c>
      <c r="K43" s="397">
        <f>'Mẫu BC tiền theo CHV Mẫu 07.'!K44</f>
        <v>3199</v>
      </c>
      <c r="L43" s="397">
        <f>'Mẫu BC tiền theo CHV Mẫu 07.'!L44</f>
        <v>0</v>
      </c>
      <c r="M43" s="397">
        <f>'Mẫu BC tiền theo CHV Mẫu 07.'!M44</f>
        <v>1364131</v>
      </c>
      <c r="N43" s="397">
        <f>'Mẫu BC tiền theo CHV Mẫu 07.'!N44</f>
        <v>500</v>
      </c>
      <c r="O43" s="397">
        <f>'Mẫu BC tiền theo CHV Mẫu 07.'!O44</f>
        <v>0</v>
      </c>
      <c r="P43" s="397">
        <f>'Mẫu BC tiền theo CHV Mẫu 07.'!P44</f>
        <v>0</v>
      </c>
      <c r="Q43" s="397">
        <f>'Mẫu BC tiền theo CHV Mẫu 07.'!Q44</f>
        <v>0</v>
      </c>
      <c r="R43" s="397">
        <f>'Mẫu BC tiền theo CHV Mẫu 07.'!R44</f>
        <v>267106</v>
      </c>
      <c r="S43" s="450">
        <f>'Mẫu BC tiền theo CHV Mẫu 07.'!S44</f>
        <v>1631737</v>
      </c>
      <c r="T43" s="728">
        <f t="shared" si="0"/>
        <v>0.4651088043379843</v>
      </c>
    </row>
    <row r="44" spans="1:20" s="385" customFormat="1" ht="26.25" customHeight="1" hidden="1">
      <c r="A44" s="693">
        <v>4</v>
      </c>
      <c r="B44" s="667"/>
      <c r="C44" s="668"/>
      <c r="D44" s="668"/>
      <c r="E44" s="668"/>
      <c r="F44" s="668"/>
      <c r="G44" s="668"/>
      <c r="H44" s="668"/>
      <c r="I44" s="668"/>
      <c r="J44" s="668"/>
      <c r="K44" s="668"/>
      <c r="L44" s="668"/>
      <c r="M44" s="668"/>
      <c r="N44" s="668"/>
      <c r="O44" s="668"/>
      <c r="P44" s="668"/>
      <c r="Q44" s="668"/>
      <c r="R44" s="668"/>
      <c r="S44" s="668"/>
      <c r="T44" s="728" t="e">
        <f t="shared" si="0"/>
        <v>#DIV/0!</v>
      </c>
    </row>
    <row r="45" spans="1:20" s="441" customFormat="1" ht="26.25" customHeight="1">
      <c r="A45" s="699">
        <v>4</v>
      </c>
      <c r="B45" s="664" t="s">
        <v>448</v>
      </c>
      <c r="C45" s="450">
        <f>'Mẫu BC tiền theo CHV Mẫu 07.'!C46</f>
        <v>7553996</v>
      </c>
      <c r="D45" s="450">
        <f>'Mẫu BC tiền theo CHV Mẫu 07.'!D46</f>
        <v>3551677</v>
      </c>
      <c r="E45" s="450">
        <f>'Mẫu BC tiền theo CHV Mẫu 07.'!E46</f>
        <v>4002319</v>
      </c>
      <c r="F45" s="450">
        <f>'Mẫu BC tiền theo CHV Mẫu 07.'!F46</f>
        <v>75200</v>
      </c>
      <c r="G45" s="450">
        <f>'Mẫu BC tiền theo CHV Mẫu 07.'!G46</f>
        <v>0</v>
      </c>
      <c r="H45" s="450">
        <f>'Mẫu BC tiền theo CHV Mẫu 07.'!H46</f>
        <v>7478796</v>
      </c>
      <c r="I45" s="450">
        <f>'Mẫu BC tiền theo CHV Mẫu 07.'!I46</f>
        <v>6940925</v>
      </c>
      <c r="J45" s="450">
        <f>'Mẫu BC tiền theo CHV Mẫu 07.'!J46</f>
        <v>1264898</v>
      </c>
      <c r="K45" s="450">
        <f>'Mẫu BC tiền theo CHV Mẫu 07.'!K46</f>
        <v>28500</v>
      </c>
      <c r="L45" s="450">
        <f>'Mẫu BC tiền theo CHV Mẫu 07.'!L46</f>
        <v>0</v>
      </c>
      <c r="M45" s="450">
        <f>'Mẫu BC tiền theo CHV Mẫu 07.'!M46</f>
        <v>5019621</v>
      </c>
      <c r="N45" s="450">
        <f>'Mẫu BC tiền theo CHV Mẫu 07.'!N46</f>
        <v>627906</v>
      </c>
      <c r="O45" s="450">
        <f>'Mẫu BC tiền theo CHV Mẫu 07.'!O46</f>
        <v>0</v>
      </c>
      <c r="P45" s="450">
        <f>'Mẫu BC tiền theo CHV Mẫu 07.'!P46</f>
        <v>0</v>
      </c>
      <c r="Q45" s="450">
        <f>'Mẫu BC tiền theo CHV Mẫu 07.'!Q46</f>
        <v>0</v>
      </c>
      <c r="R45" s="450">
        <f>'Mẫu BC tiền theo CHV Mẫu 07.'!R46</f>
        <v>537871</v>
      </c>
      <c r="S45" s="450">
        <f>'Mẫu BC tiền theo CHV Mẫu 07.'!S46</f>
        <v>6185398</v>
      </c>
      <c r="T45" s="728">
        <f t="shared" si="0"/>
        <v>0.1863437510130134</v>
      </c>
    </row>
    <row r="46" spans="1:20" s="385" customFormat="1" ht="26.25" customHeight="1">
      <c r="A46" s="693">
        <v>1</v>
      </c>
      <c r="B46" s="665" t="s">
        <v>449</v>
      </c>
      <c r="C46" s="450">
        <f>'Mẫu BC tiền theo CHV Mẫu 07.'!C47</f>
        <v>0</v>
      </c>
      <c r="D46" s="397">
        <f>'Mẫu BC tiền theo CHV Mẫu 07.'!D47</f>
        <v>0</v>
      </c>
      <c r="E46" s="397">
        <f>'Mẫu BC tiền theo CHV Mẫu 07.'!E47</f>
        <v>0</v>
      </c>
      <c r="F46" s="397">
        <f>'Mẫu BC tiền theo CHV Mẫu 07.'!F47</f>
        <v>0</v>
      </c>
      <c r="G46" s="397">
        <f>'Mẫu BC tiền theo CHV Mẫu 07.'!G47</f>
        <v>0</v>
      </c>
      <c r="H46" s="450">
        <f>'Mẫu BC tiền theo CHV Mẫu 07.'!H47</f>
        <v>0</v>
      </c>
      <c r="I46" s="450">
        <f>'Mẫu BC tiền theo CHV Mẫu 07.'!I47</f>
        <v>0</v>
      </c>
      <c r="J46" s="397">
        <f>'Mẫu BC tiền theo CHV Mẫu 07.'!J47</f>
        <v>0</v>
      </c>
      <c r="K46" s="397">
        <f>'Mẫu BC tiền theo CHV Mẫu 07.'!K47</f>
        <v>0</v>
      </c>
      <c r="L46" s="397">
        <f>'Mẫu BC tiền theo CHV Mẫu 07.'!L47</f>
        <v>0</v>
      </c>
      <c r="M46" s="397">
        <f>'Mẫu BC tiền theo CHV Mẫu 07.'!M47</f>
        <v>0</v>
      </c>
      <c r="N46" s="397">
        <f>'Mẫu BC tiền theo CHV Mẫu 07.'!N47</f>
        <v>0</v>
      </c>
      <c r="O46" s="397">
        <f>'Mẫu BC tiền theo CHV Mẫu 07.'!O47</f>
        <v>0</v>
      </c>
      <c r="P46" s="397">
        <f>'Mẫu BC tiền theo CHV Mẫu 07.'!P47</f>
        <v>0</v>
      </c>
      <c r="Q46" s="397">
        <f>'Mẫu BC tiền theo CHV Mẫu 07.'!Q47</f>
        <v>0</v>
      </c>
      <c r="R46" s="397">
        <f>'Mẫu BC tiền theo CHV Mẫu 07.'!R47</f>
        <v>0</v>
      </c>
      <c r="S46" s="450">
        <f>'Mẫu BC tiền theo CHV Mẫu 07.'!S47</f>
        <v>0</v>
      </c>
      <c r="T46" s="728" t="e">
        <f t="shared" si="0"/>
        <v>#DIV/0!</v>
      </c>
    </row>
    <row r="47" spans="1:20" s="385" customFormat="1" ht="26.25" customHeight="1">
      <c r="A47" s="693">
        <v>2</v>
      </c>
      <c r="B47" s="665" t="s">
        <v>450</v>
      </c>
      <c r="C47" s="450">
        <f>'Mẫu BC tiền theo CHV Mẫu 07.'!C48</f>
        <v>7553996</v>
      </c>
      <c r="D47" s="397">
        <f>'Mẫu BC tiền theo CHV Mẫu 07.'!D48</f>
        <v>3551677</v>
      </c>
      <c r="E47" s="397">
        <f>'Mẫu BC tiền theo CHV Mẫu 07.'!E48</f>
        <v>4002319</v>
      </c>
      <c r="F47" s="397">
        <f>'Mẫu BC tiền theo CHV Mẫu 07.'!F48</f>
        <v>75200</v>
      </c>
      <c r="G47" s="397">
        <f>'Mẫu BC tiền theo CHV Mẫu 07.'!G48</f>
        <v>0</v>
      </c>
      <c r="H47" s="450">
        <f>'Mẫu BC tiền theo CHV Mẫu 07.'!H48</f>
        <v>7478796</v>
      </c>
      <c r="I47" s="450">
        <f>'Mẫu BC tiền theo CHV Mẫu 07.'!I48</f>
        <v>6940925</v>
      </c>
      <c r="J47" s="397">
        <f>'Mẫu BC tiền theo CHV Mẫu 07.'!J48</f>
        <v>1264898</v>
      </c>
      <c r="K47" s="397">
        <f>'Mẫu BC tiền theo CHV Mẫu 07.'!K48</f>
        <v>28500</v>
      </c>
      <c r="L47" s="397">
        <f>'Mẫu BC tiền theo CHV Mẫu 07.'!L48</f>
        <v>0</v>
      </c>
      <c r="M47" s="397">
        <f>'Mẫu BC tiền theo CHV Mẫu 07.'!M48</f>
        <v>5019621</v>
      </c>
      <c r="N47" s="397">
        <f>'Mẫu BC tiền theo CHV Mẫu 07.'!N48</f>
        <v>627906</v>
      </c>
      <c r="O47" s="397">
        <f>'Mẫu BC tiền theo CHV Mẫu 07.'!O48</f>
        <v>0</v>
      </c>
      <c r="P47" s="397">
        <f>'Mẫu BC tiền theo CHV Mẫu 07.'!P48</f>
        <v>0</v>
      </c>
      <c r="Q47" s="397">
        <f>'Mẫu BC tiền theo CHV Mẫu 07.'!Q48</f>
        <v>0</v>
      </c>
      <c r="R47" s="397">
        <f>'Mẫu BC tiền theo CHV Mẫu 07.'!R48</f>
        <v>537871</v>
      </c>
      <c r="S47" s="450">
        <f>'Mẫu BC tiền theo CHV Mẫu 07.'!S48</f>
        <v>6185398</v>
      </c>
      <c r="T47" s="728">
        <f t="shared" si="0"/>
        <v>0.1863437510130134</v>
      </c>
    </row>
    <row r="48" spans="1:20" s="385" customFormat="1" ht="26.25" customHeight="1">
      <c r="A48" s="693">
        <v>3</v>
      </c>
      <c r="B48" s="665" t="s">
        <v>451</v>
      </c>
      <c r="C48" s="450">
        <f>'Mẫu BC tiền theo CHV Mẫu 07.'!C49</f>
        <v>0</v>
      </c>
      <c r="D48" s="397">
        <f>'Mẫu BC tiền theo CHV Mẫu 07.'!D49</f>
        <v>0</v>
      </c>
      <c r="E48" s="397">
        <f>'Mẫu BC tiền theo CHV Mẫu 07.'!E49</f>
        <v>0</v>
      </c>
      <c r="F48" s="397">
        <f>'Mẫu BC tiền theo CHV Mẫu 07.'!F49</f>
        <v>0</v>
      </c>
      <c r="G48" s="397">
        <f>'Mẫu BC tiền theo CHV Mẫu 07.'!G49</f>
        <v>0</v>
      </c>
      <c r="H48" s="450">
        <f>'Mẫu BC tiền theo CHV Mẫu 07.'!H49</f>
        <v>0</v>
      </c>
      <c r="I48" s="450">
        <f>'Mẫu BC tiền theo CHV Mẫu 07.'!I49</f>
        <v>0</v>
      </c>
      <c r="J48" s="397">
        <f>'Mẫu BC tiền theo CHV Mẫu 07.'!J49</f>
        <v>0</v>
      </c>
      <c r="K48" s="397">
        <f>'Mẫu BC tiền theo CHV Mẫu 07.'!K49</f>
        <v>0</v>
      </c>
      <c r="L48" s="397">
        <f>'Mẫu BC tiền theo CHV Mẫu 07.'!L49</f>
        <v>0</v>
      </c>
      <c r="M48" s="397">
        <f>'Mẫu BC tiền theo CHV Mẫu 07.'!M49</f>
        <v>0</v>
      </c>
      <c r="N48" s="397">
        <f>'Mẫu BC tiền theo CHV Mẫu 07.'!N49</f>
        <v>0</v>
      </c>
      <c r="O48" s="397">
        <f>'Mẫu BC tiền theo CHV Mẫu 07.'!O49</f>
        <v>0</v>
      </c>
      <c r="P48" s="397">
        <f>'Mẫu BC tiền theo CHV Mẫu 07.'!P49</f>
        <v>0</v>
      </c>
      <c r="Q48" s="397">
        <f>'Mẫu BC tiền theo CHV Mẫu 07.'!Q49</f>
        <v>0</v>
      </c>
      <c r="R48" s="397">
        <f>'Mẫu BC tiền theo CHV Mẫu 07.'!R49</f>
        <v>0</v>
      </c>
      <c r="S48" s="450">
        <f>'Mẫu BC tiền theo CHV Mẫu 07.'!S49</f>
        <v>0</v>
      </c>
      <c r="T48" s="728" t="e">
        <f t="shared" si="0"/>
        <v>#DIV/0!</v>
      </c>
    </row>
    <row r="49" spans="1:20" s="441" customFormat="1" ht="26.25" customHeight="1">
      <c r="A49" s="699">
        <v>5</v>
      </c>
      <c r="B49" s="664" t="s">
        <v>452</v>
      </c>
      <c r="C49" s="450">
        <f>'Mẫu BC tiền theo CHV Mẫu 07.'!C50</f>
        <v>7253357</v>
      </c>
      <c r="D49" s="450">
        <f>'Mẫu BC tiền theo CHV Mẫu 07.'!D50</f>
        <v>3701657</v>
      </c>
      <c r="E49" s="450">
        <f>'Mẫu BC tiền theo CHV Mẫu 07.'!E50</f>
        <v>3551700</v>
      </c>
      <c r="F49" s="450">
        <f>'Mẫu BC tiền theo CHV Mẫu 07.'!F50</f>
        <v>2240495</v>
      </c>
      <c r="G49" s="450">
        <f>'Mẫu BC tiền theo CHV Mẫu 07.'!G50</f>
        <v>0</v>
      </c>
      <c r="H49" s="450">
        <f>'Mẫu BC tiền theo CHV Mẫu 07.'!H50</f>
        <v>5012862</v>
      </c>
      <c r="I49" s="450">
        <f>'Mẫu BC tiền theo CHV Mẫu 07.'!I50</f>
        <v>4073196</v>
      </c>
      <c r="J49" s="450">
        <f>'Mẫu BC tiền theo CHV Mẫu 07.'!J50</f>
        <v>1239425</v>
      </c>
      <c r="K49" s="450">
        <f>'Mẫu BC tiền theo CHV Mẫu 07.'!K50</f>
        <v>651840</v>
      </c>
      <c r="L49" s="450">
        <f>'Mẫu BC tiền theo CHV Mẫu 07.'!L50</f>
        <v>0</v>
      </c>
      <c r="M49" s="450">
        <f>'Mẫu BC tiền theo CHV Mẫu 07.'!M50</f>
        <v>2181931</v>
      </c>
      <c r="N49" s="450">
        <f>'Mẫu BC tiền theo CHV Mẫu 07.'!N50</f>
        <v>0</v>
      </c>
      <c r="O49" s="450">
        <f>'Mẫu BC tiền theo CHV Mẫu 07.'!O50</f>
        <v>0</v>
      </c>
      <c r="P49" s="450">
        <f>'Mẫu BC tiền theo CHV Mẫu 07.'!P50</f>
        <v>0</v>
      </c>
      <c r="Q49" s="450">
        <f>'Mẫu BC tiền theo CHV Mẫu 07.'!Q50</f>
        <v>0</v>
      </c>
      <c r="R49" s="450">
        <f>'Mẫu BC tiền theo CHV Mẫu 07.'!R50</f>
        <v>939666</v>
      </c>
      <c r="S49" s="450">
        <f>'Mẫu BC tiền theo CHV Mẫu 07.'!S50</f>
        <v>3121597</v>
      </c>
      <c r="T49" s="729">
        <f t="shared" si="0"/>
        <v>0.46431966446004563</v>
      </c>
    </row>
    <row r="50" spans="1:20" s="385" customFormat="1" ht="26.25" customHeight="1">
      <c r="A50" s="693">
        <v>1</v>
      </c>
      <c r="B50" s="665" t="s">
        <v>453</v>
      </c>
      <c r="C50" s="450">
        <f>'Mẫu BC tiền theo CHV Mẫu 07.'!C51</f>
        <v>4265637</v>
      </c>
      <c r="D50" s="397">
        <f>'Mẫu BC tiền theo CHV Mẫu 07.'!D51</f>
        <v>3090434</v>
      </c>
      <c r="E50" s="397">
        <f>'Mẫu BC tiền theo CHV Mẫu 07.'!E51</f>
        <v>1175203</v>
      </c>
      <c r="F50" s="397">
        <f>'Mẫu BC tiền theo CHV Mẫu 07.'!F51</f>
        <v>2240495</v>
      </c>
      <c r="G50" s="450">
        <f>'Mẫu BC tiền theo CHV Mẫu 07.'!G51</f>
        <v>0</v>
      </c>
      <c r="H50" s="450">
        <f>'Mẫu BC tiền theo CHV Mẫu 07.'!H51</f>
        <v>2025142</v>
      </c>
      <c r="I50" s="450">
        <f>'Mẫu BC tiền theo CHV Mẫu 07.'!I51</f>
        <v>1646868</v>
      </c>
      <c r="J50" s="397">
        <f>'Mẫu BC tiền theo CHV Mẫu 07.'!J51</f>
        <v>1026879</v>
      </c>
      <c r="K50" s="397">
        <f>'Mẫu BC tiền theo CHV Mẫu 07.'!K51</f>
        <v>509806</v>
      </c>
      <c r="L50" s="397">
        <f>'Mẫu BC tiền theo CHV Mẫu 07.'!L51</f>
        <v>0</v>
      </c>
      <c r="M50" s="397">
        <f>'Mẫu BC tiền theo CHV Mẫu 07.'!M51</f>
        <v>110183</v>
      </c>
      <c r="N50" s="397">
        <f>'Mẫu BC tiền theo CHV Mẫu 07.'!N51</f>
        <v>0</v>
      </c>
      <c r="O50" s="397">
        <f>'Mẫu BC tiền theo CHV Mẫu 07.'!O51</f>
        <v>0</v>
      </c>
      <c r="P50" s="397">
        <f>'Mẫu BC tiền theo CHV Mẫu 07.'!P51</f>
        <v>0</v>
      </c>
      <c r="Q50" s="397">
        <f>'Mẫu BC tiền theo CHV Mẫu 07.'!Q51</f>
        <v>0</v>
      </c>
      <c r="R50" s="397">
        <f>'Mẫu BC tiền theo CHV Mẫu 07.'!R51</f>
        <v>378274</v>
      </c>
      <c r="S50" s="450">
        <f>'Mẫu BC tiền theo CHV Mẫu 07.'!S51</f>
        <v>488457</v>
      </c>
      <c r="T50" s="728">
        <f t="shared" si="0"/>
        <v>0.9330954271987797</v>
      </c>
    </row>
    <row r="51" spans="1:20" s="385" customFormat="1" ht="26.25" customHeight="1">
      <c r="A51" s="693"/>
      <c r="B51" s="665" t="s">
        <v>454</v>
      </c>
      <c r="C51" s="450">
        <f>'Mẫu BC tiền theo CHV Mẫu 07.'!C52</f>
        <v>263963</v>
      </c>
      <c r="D51" s="397">
        <f>'Mẫu BC tiền theo CHV Mẫu 07.'!D52</f>
        <v>45709</v>
      </c>
      <c r="E51" s="397">
        <f>'Mẫu BC tiền theo CHV Mẫu 07.'!E52</f>
        <v>218254</v>
      </c>
      <c r="F51" s="397">
        <f>'Mẫu BC tiền theo CHV Mẫu 07.'!F52</f>
        <v>0</v>
      </c>
      <c r="G51" s="450">
        <f>'Mẫu BC tiền theo CHV Mẫu 07.'!G52</f>
        <v>0</v>
      </c>
      <c r="H51" s="450">
        <f>'Mẫu BC tiền theo CHV Mẫu 07.'!H52</f>
        <v>263963</v>
      </c>
      <c r="I51" s="450">
        <f>'Mẫu BC tiền theo CHV Mẫu 07.'!I52</f>
        <v>250632</v>
      </c>
      <c r="J51" s="397">
        <f>'Mẫu BC tiền theo CHV Mẫu 07.'!J52</f>
        <v>90762</v>
      </c>
      <c r="K51" s="397">
        <f>'Mẫu BC tiền theo CHV Mẫu 07.'!K52</f>
        <v>29900</v>
      </c>
      <c r="L51" s="397">
        <f>'Mẫu BC tiền theo CHV Mẫu 07.'!L52</f>
        <v>0</v>
      </c>
      <c r="M51" s="397">
        <f>'Mẫu BC tiền theo CHV Mẫu 07.'!M52</f>
        <v>129970</v>
      </c>
      <c r="N51" s="397">
        <f>'Mẫu BC tiền theo CHV Mẫu 07.'!N52</f>
        <v>0</v>
      </c>
      <c r="O51" s="397">
        <f>'Mẫu BC tiền theo CHV Mẫu 07.'!O52</f>
        <v>0</v>
      </c>
      <c r="P51" s="397">
        <f>'Mẫu BC tiền theo CHV Mẫu 07.'!P52</f>
        <v>0</v>
      </c>
      <c r="Q51" s="397">
        <f>'Mẫu BC tiền theo CHV Mẫu 07.'!Q52</f>
        <v>0</v>
      </c>
      <c r="R51" s="397">
        <f>'Mẫu BC tiền theo CHV Mẫu 07.'!R52</f>
        <v>13331</v>
      </c>
      <c r="S51" s="450">
        <f>'Mẫu BC tiền theo CHV Mẫu 07.'!S52</f>
        <v>143301</v>
      </c>
      <c r="T51" s="728">
        <f t="shared" si="0"/>
        <v>0.4814309425771649</v>
      </c>
    </row>
    <row r="52" spans="1:20" s="385" customFormat="1" ht="26.25" customHeight="1">
      <c r="A52" s="693">
        <v>2</v>
      </c>
      <c r="B52" s="665" t="s">
        <v>455</v>
      </c>
      <c r="C52" s="450">
        <f>'Mẫu BC tiền theo CHV Mẫu 07.'!C53</f>
        <v>2723757</v>
      </c>
      <c r="D52" s="397">
        <f>'Mẫu BC tiền theo CHV Mẫu 07.'!D53</f>
        <v>565514</v>
      </c>
      <c r="E52" s="397">
        <f>'Mẫu BC tiền theo CHV Mẫu 07.'!E53</f>
        <v>2158243</v>
      </c>
      <c r="F52" s="397">
        <f>'Mẫu BC tiền theo CHV Mẫu 07.'!F53</f>
        <v>0</v>
      </c>
      <c r="G52" s="450">
        <f>'Mẫu BC tiền theo CHV Mẫu 07.'!G53</f>
        <v>0</v>
      </c>
      <c r="H52" s="450">
        <f>'Mẫu BC tiền theo CHV Mẫu 07.'!H53</f>
        <v>2723757</v>
      </c>
      <c r="I52" s="450">
        <f>'Mẫu BC tiền theo CHV Mẫu 07.'!I53</f>
        <v>2175696</v>
      </c>
      <c r="J52" s="397">
        <f>'Mẫu BC tiền theo CHV Mẫu 07.'!J53</f>
        <v>121784</v>
      </c>
      <c r="K52" s="397">
        <f>'Mẫu BC tiền theo CHV Mẫu 07.'!K53</f>
        <v>112134</v>
      </c>
      <c r="L52" s="397">
        <f>'Mẫu BC tiền theo CHV Mẫu 07.'!L53</f>
        <v>0</v>
      </c>
      <c r="M52" s="397">
        <f>'Mẫu BC tiền theo CHV Mẫu 07.'!M53</f>
        <v>1941778</v>
      </c>
      <c r="N52" s="397">
        <f>'Mẫu BC tiền theo CHV Mẫu 07.'!N53</f>
        <v>0</v>
      </c>
      <c r="O52" s="397">
        <f>'Mẫu BC tiền theo CHV Mẫu 07.'!O53</f>
        <v>0</v>
      </c>
      <c r="P52" s="397">
        <f>'Mẫu BC tiền theo CHV Mẫu 07.'!P53</f>
        <v>0</v>
      </c>
      <c r="Q52" s="397">
        <f>'Mẫu BC tiền theo CHV Mẫu 07.'!Q53</f>
        <v>0</v>
      </c>
      <c r="R52" s="397">
        <f>'Mẫu BC tiền theo CHV Mẫu 07.'!R53</f>
        <v>548061</v>
      </c>
      <c r="S52" s="450">
        <f>'Mẫu BC tiền theo CHV Mẫu 07.'!S53</f>
        <v>2489839</v>
      </c>
      <c r="T52" s="728">
        <f t="shared" si="0"/>
        <v>0.10751410123473132</v>
      </c>
    </row>
    <row r="53" spans="1:20" s="441" customFormat="1" ht="26.25" customHeight="1">
      <c r="A53" s="699">
        <v>6</v>
      </c>
      <c r="B53" s="664" t="s">
        <v>456</v>
      </c>
      <c r="C53" s="450">
        <f>'Mẫu BC tiền theo CHV Mẫu 07.'!C54</f>
        <v>9020380</v>
      </c>
      <c r="D53" s="450">
        <f>'Mẫu BC tiền theo CHV Mẫu 07.'!D54</f>
        <v>5381047</v>
      </c>
      <c r="E53" s="450">
        <f>'Mẫu BC tiền theo CHV Mẫu 07.'!E54</f>
        <v>3639333</v>
      </c>
      <c r="F53" s="450">
        <f>'Mẫu BC tiền theo CHV Mẫu 07.'!F54</f>
        <v>41365</v>
      </c>
      <c r="G53" s="450">
        <f>'Mẫu BC tiền theo CHV Mẫu 07.'!G54</f>
        <v>0</v>
      </c>
      <c r="H53" s="450">
        <f>'Mẫu BC tiền theo CHV Mẫu 07.'!H54</f>
        <v>8979015</v>
      </c>
      <c r="I53" s="450">
        <f>'Mẫu BC tiền theo CHV Mẫu 07.'!I54</f>
        <v>6043381</v>
      </c>
      <c r="J53" s="450">
        <f>'Mẫu BC tiền theo CHV Mẫu 07.'!J54</f>
        <v>870625</v>
      </c>
      <c r="K53" s="450">
        <f>'Mẫu BC tiền theo CHV Mẫu 07.'!K54</f>
        <v>40108</v>
      </c>
      <c r="L53" s="450">
        <f>'Mẫu BC tiền theo CHV Mẫu 07.'!L54</f>
        <v>0</v>
      </c>
      <c r="M53" s="450">
        <f>'Mẫu BC tiền theo CHV Mẫu 07.'!M54</f>
        <v>5132648</v>
      </c>
      <c r="N53" s="450">
        <f>'Mẫu BC tiền theo CHV Mẫu 07.'!N54</f>
        <v>0</v>
      </c>
      <c r="O53" s="450">
        <f>'Mẫu BC tiền theo CHV Mẫu 07.'!O54</f>
        <v>0</v>
      </c>
      <c r="P53" s="450">
        <f>'Mẫu BC tiền theo CHV Mẫu 07.'!P54</f>
        <v>0</v>
      </c>
      <c r="Q53" s="450">
        <f>'Mẫu BC tiền theo CHV Mẫu 07.'!Q54</f>
        <v>0</v>
      </c>
      <c r="R53" s="450">
        <f>'Mẫu BC tiền theo CHV Mẫu 07.'!R54</f>
        <v>2935634</v>
      </c>
      <c r="S53" s="450">
        <f>'Mẫu BC tiền theo CHV Mẫu 07.'!S54</f>
        <v>8068282</v>
      </c>
      <c r="T53" s="729">
        <f t="shared" si="0"/>
        <v>0.1506992526203461</v>
      </c>
    </row>
    <row r="54" spans="1:20" s="385" customFormat="1" ht="26.25" customHeight="1">
      <c r="A54" s="693">
        <v>1</v>
      </c>
      <c r="B54" s="665" t="s">
        <v>457</v>
      </c>
      <c r="C54" s="450">
        <f>'Mẫu BC tiền theo CHV Mẫu 07.'!C55</f>
        <v>1544766</v>
      </c>
      <c r="D54" s="397">
        <f>'Mẫu BC tiền theo CHV Mẫu 07.'!D55</f>
        <v>1157841</v>
      </c>
      <c r="E54" s="397">
        <f>'Mẫu BC tiền theo CHV Mẫu 07.'!E55</f>
        <v>386925</v>
      </c>
      <c r="F54" s="397">
        <f>'Mẫu BC tiền theo CHV Mẫu 07.'!F55</f>
        <v>19700</v>
      </c>
      <c r="G54" s="397">
        <f>'Mẫu BC tiền theo CHV Mẫu 07.'!G55</f>
        <v>0</v>
      </c>
      <c r="H54" s="450">
        <f>'Mẫu BC tiền theo CHV Mẫu 07.'!H55</f>
        <v>1525066</v>
      </c>
      <c r="I54" s="450">
        <f>'Mẫu BC tiền theo CHV Mẫu 07.'!I55</f>
        <v>1148784</v>
      </c>
      <c r="J54" s="397">
        <f>'Mẫu BC tiền theo CHV Mẫu 07.'!J55</f>
        <v>110599</v>
      </c>
      <c r="K54" s="397">
        <f>'Mẫu BC tiền theo CHV Mẫu 07.'!K55</f>
        <v>7350</v>
      </c>
      <c r="L54" s="397">
        <f>'Mẫu BC tiền theo CHV Mẫu 07.'!L55</f>
        <v>0</v>
      </c>
      <c r="M54" s="397">
        <f>'Mẫu BC tiền theo CHV Mẫu 07.'!M55</f>
        <v>1030835</v>
      </c>
      <c r="N54" s="397">
        <f>'Mẫu BC tiền theo CHV Mẫu 07.'!N55</f>
        <v>0</v>
      </c>
      <c r="O54" s="397">
        <f>'Mẫu BC tiền theo CHV Mẫu 07.'!O55</f>
        <v>0</v>
      </c>
      <c r="P54" s="397">
        <f>'Mẫu BC tiền theo CHV Mẫu 07.'!P55</f>
        <v>0</v>
      </c>
      <c r="Q54" s="397">
        <f>'Mẫu BC tiền theo CHV Mẫu 07.'!Q55</f>
        <v>0</v>
      </c>
      <c r="R54" s="397">
        <f>'Mẫu BC tiền theo CHV Mẫu 07.'!R55</f>
        <v>376282</v>
      </c>
      <c r="S54" s="450">
        <f>'Mẫu BC tiền theo CHV Mẫu 07.'!S55</f>
        <v>1407117</v>
      </c>
      <c r="T54" s="728">
        <f t="shared" si="0"/>
        <v>0.10267291327177258</v>
      </c>
    </row>
    <row r="55" spans="1:20" s="385" customFormat="1" ht="26.25" customHeight="1">
      <c r="A55" s="693">
        <v>2</v>
      </c>
      <c r="B55" s="665" t="s">
        <v>458</v>
      </c>
      <c r="C55" s="450">
        <f>'Mẫu BC tiền theo CHV Mẫu 07.'!C56</f>
        <v>1455677</v>
      </c>
      <c r="D55" s="397">
        <f>'Mẫu BC tiền theo CHV Mẫu 07.'!D56</f>
        <v>996821</v>
      </c>
      <c r="E55" s="397">
        <f>'Mẫu BC tiền theo CHV Mẫu 07.'!E56</f>
        <v>458856</v>
      </c>
      <c r="F55" s="397">
        <f>'Mẫu BC tiền theo CHV Mẫu 07.'!F56</f>
        <v>0</v>
      </c>
      <c r="G55" s="397">
        <f>'Mẫu BC tiền theo CHV Mẫu 07.'!G56</f>
        <v>0</v>
      </c>
      <c r="H55" s="450">
        <f>'Mẫu BC tiền theo CHV Mẫu 07.'!H56</f>
        <v>1455677</v>
      </c>
      <c r="I55" s="450">
        <f>'Mẫu BC tiền theo CHV Mẫu 07.'!I56</f>
        <v>1033536</v>
      </c>
      <c r="J55" s="397">
        <f>'Mẫu BC tiền theo CHV Mẫu 07.'!J56</f>
        <v>301882</v>
      </c>
      <c r="K55" s="397">
        <f>'Mẫu BC tiền theo CHV Mẫu 07.'!K56</f>
        <v>18365</v>
      </c>
      <c r="L55" s="397">
        <f>'Mẫu BC tiền theo CHV Mẫu 07.'!L56</f>
        <v>0</v>
      </c>
      <c r="M55" s="397">
        <f>'Mẫu BC tiền theo CHV Mẫu 07.'!M56</f>
        <v>713289</v>
      </c>
      <c r="N55" s="397">
        <f>'Mẫu BC tiền theo CHV Mẫu 07.'!N56</f>
        <v>0</v>
      </c>
      <c r="O55" s="397">
        <f>'Mẫu BC tiền theo CHV Mẫu 07.'!O56</f>
        <v>0</v>
      </c>
      <c r="P55" s="397">
        <f>'Mẫu BC tiền theo CHV Mẫu 07.'!P56</f>
        <v>0</v>
      </c>
      <c r="Q55" s="397">
        <f>'Mẫu BC tiền theo CHV Mẫu 07.'!Q56</f>
        <v>0</v>
      </c>
      <c r="R55" s="397">
        <f>'Mẫu BC tiền theo CHV Mẫu 07.'!R56</f>
        <v>422141</v>
      </c>
      <c r="S55" s="450">
        <f>'Mẫu BC tiền theo CHV Mẫu 07.'!S56</f>
        <v>1135430</v>
      </c>
      <c r="T55" s="728">
        <f t="shared" si="0"/>
        <v>0.3098556799182612</v>
      </c>
    </row>
    <row r="56" spans="1:20" s="385" customFormat="1" ht="26.25" customHeight="1">
      <c r="A56" s="693"/>
      <c r="B56" s="665" t="s">
        <v>459</v>
      </c>
      <c r="C56" s="450">
        <f>'Mẫu BC tiền theo CHV Mẫu 07.'!C57</f>
        <v>3305385</v>
      </c>
      <c r="D56" s="397">
        <f>'Mẫu BC tiền theo CHV Mẫu 07.'!D57</f>
        <v>2074554</v>
      </c>
      <c r="E56" s="397">
        <f>'Mẫu BC tiền theo CHV Mẫu 07.'!E57</f>
        <v>1230831</v>
      </c>
      <c r="F56" s="397">
        <f>'Mẫu BC tiền theo CHV Mẫu 07.'!F57</f>
        <v>16920</v>
      </c>
      <c r="G56" s="397">
        <f>'Mẫu BC tiền theo CHV Mẫu 07.'!G57</f>
        <v>0</v>
      </c>
      <c r="H56" s="450">
        <f>'Mẫu BC tiền theo CHV Mẫu 07.'!H57</f>
        <v>3288465</v>
      </c>
      <c r="I56" s="450">
        <f>'Mẫu BC tiền theo CHV Mẫu 07.'!I57</f>
        <v>1789282</v>
      </c>
      <c r="J56" s="397">
        <f>'Mẫu BC tiền theo CHV Mẫu 07.'!J57</f>
        <v>308045</v>
      </c>
      <c r="K56" s="397">
        <f>'Mẫu BC tiền theo CHV Mẫu 07.'!K57</f>
        <v>9415</v>
      </c>
      <c r="L56" s="397">
        <f>'Mẫu BC tiền theo CHV Mẫu 07.'!L57</f>
        <v>0</v>
      </c>
      <c r="M56" s="397">
        <f>'Mẫu BC tiền theo CHV Mẫu 07.'!M57</f>
        <v>1471822</v>
      </c>
      <c r="N56" s="397">
        <f>'Mẫu BC tiền theo CHV Mẫu 07.'!N57</f>
        <v>0</v>
      </c>
      <c r="O56" s="397">
        <f>'Mẫu BC tiền theo CHV Mẫu 07.'!O57</f>
        <v>0</v>
      </c>
      <c r="P56" s="397">
        <f>'Mẫu BC tiền theo CHV Mẫu 07.'!P57</f>
        <v>0</v>
      </c>
      <c r="Q56" s="397">
        <f>'Mẫu BC tiền theo CHV Mẫu 07.'!Q57</f>
        <v>0</v>
      </c>
      <c r="R56" s="397">
        <f>'Mẫu BC tiền theo CHV Mẫu 07.'!R57</f>
        <v>1499183</v>
      </c>
      <c r="S56" s="450">
        <f>'Mẫu BC tiền theo CHV Mẫu 07.'!S57</f>
        <v>2971005</v>
      </c>
      <c r="T56" s="728">
        <f t="shared" si="0"/>
        <v>0.1774231227945064</v>
      </c>
    </row>
    <row r="57" spans="1:20" s="385" customFormat="1" ht="23.25" customHeight="1">
      <c r="A57" s="693">
        <v>3</v>
      </c>
      <c r="B57" s="665" t="s">
        <v>439</v>
      </c>
      <c r="C57" s="450">
        <f>'Mẫu BC tiền theo CHV Mẫu 07.'!C58</f>
        <v>2714552</v>
      </c>
      <c r="D57" s="397">
        <f>'Mẫu BC tiền theo CHV Mẫu 07.'!D58</f>
        <v>1151831</v>
      </c>
      <c r="E57" s="397">
        <f>'Mẫu BC tiền theo CHV Mẫu 07.'!E58</f>
        <v>1562721</v>
      </c>
      <c r="F57" s="397">
        <f>'Mẫu BC tiền theo CHV Mẫu 07.'!F58</f>
        <v>4745</v>
      </c>
      <c r="G57" s="397">
        <f>'Mẫu BC tiền theo CHV Mẫu 07.'!G58</f>
        <v>0</v>
      </c>
      <c r="H57" s="450">
        <f>'Mẫu BC tiền theo CHV Mẫu 07.'!H58</f>
        <v>2709807</v>
      </c>
      <c r="I57" s="450">
        <f>'Mẫu BC tiền theo CHV Mẫu 07.'!I58</f>
        <v>2071779</v>
      </c>
      <c r="J57" s="397">
        <f>'Mẫu BC tiền theo CHV Mẫu 07.'!J58</f>
        <v>150099</v>
      </c>
      <c r="K57" s="397">
        <f>'Mẫu BC tiền theo CHV Mẫu 07.'!K58</f>
        <v>4978</v>
      </c>
      <c r="L57" s="397">
        <f>'Mẫu BC tiền theo CHV Mẫu 07.'!L58</f>
        <v>0</v>
      </c>
      <c r="M57" s="397">
        <f>'Mẫu BC tiền theo CHV Mẫu 07.'!M58</f>
        <v>1916702</v>
      </c>
      <c r="N57" s="397">
        <f>'Mẫu BC tiền theo CHV Mẫu 07.'!N58</f>
        <v>0</v>
      </c>
      <c r="O57" s="397">
        <f>'Mẫu BC tiền theo CHV Mẫu 07.'!O58</f>
        <v>0</v>
      </c>
      <c r="P57" s="397">
        <f>'Mẫu BC tiền theo CHV Mẫu 07.'!P58</f>
        <v>0</v>
      </c>
      <c r="Q57" s="397">
        <f>'Mẫu BC tiền theo CHV Mẫu 07.'!Q58</f>
        <v>0</v>
      </c>
      <c r="R57" s="397">
        <f>'Mẫu BC tiền theo CHV Mẫu 07.'!R58</f>
        <v>638028</v>
      </c>
      <c r="S57" s="450">
        <f>'Mẫu BC tiền theo CHV Mẫu 07.'!S58</f>
        <v>2554730</v>
      </c>
      <c r="T57" s="728">
        <f t="shared" si="0"/>
        <v>0.07485209571098075</v>
      </c>
    </row>
    <row r="58" spans="1:20" s="385" customFormat="1" ht="26.25" customHeight="1" hidden="1">
      <c r="A58" s="693">
        <v>3</v>
      </c>
      <c r="B58" s="665"/>
      <c r="C58" s="450">
        <f>'Mẫu BC tiền theo CHV Mẫu 07.'!C59</f>
        <v>0</v>
      </c>
      <c r="D58" s="397"/>
      <c r="E58" s="397"/>
      <c r="F58" s="397"/>
      <c r="G58" s="397"/>
      <c r="H58" s="397"/>
      <c r="I58" s="397"/>
      <c r="J58" s="397"/>
      <c r="K58" s="397"/>
      <c r="L58" s="397"/>
      <c r="M58" s="397"/>
      <c r="N58" s="397"/>
      <c r="O58" s="397"/>
      <c r="P58" s="397"/>
      <c r="Q58" s="397"/>
      <c r="R58" s="397"/>
      <c r="S58" s="397"/>
      <c r="T58" s="728" t="e">
        <f t="shared" si="0"/>
        <v>#DIV/0!</v>
      </c>
    </row>
    <row r="59" spans="1:20" s="441" customFormat="1" ht="26.25" customHeight="1">
      <c r="A59" s="699">
        <v>7</v>
      </c>
      <c r="B59" s="664" t="s">
        <v>461</v>
      </c>
      <c r="C59" s="450">
        <f>'Mẫu BC tiền theo CHV Mẫu 07.'!C60</f>
        <v>7805944</v>
      </c>
      <c r="D59" s="450">
        <f>'Mẫu BC tiền theo CHV Mẫu 07.'!D60</f>
        <v>3406027</v>
      </c>
      <c r="E59" s="450">
        <f>'Mẫu BC tiền theo CHV Mẫu 07.'!E60</f>
        <v>4399917</v>
      </c>
      <c r="F59" s="450">
        <f>'Mẫu BC tiền theo CHV Mẫu 07.'!F60</f>
        <v>23889</v>
      </c>
      <c r="G59" s="450">
        <f>'Mẫu BC tiền theo CHV Mẫu 07.'!G60</f>
        <v>0</v>
      </c>
      <c r="H59" s="450">
        <f>'Mẫu BC tiền theo CHV Mẫu 07.'!H60</f>
        <v>7782055</v>
      </c>
      <c r="I59" s="450">
        <f>'Mẫu BC tiền theo CHV Mẫu 07.'!I60</f>
        <v>5699176</v>
      </c>
      <c r="J59" s="450">
        <f>'Mẫu BC tiền theo CHV Mẫu 07.'!J60</f>
        <v>2043700</v>
      </c>
      <c r="K59" s="450">
        <f>'Mẫu BC tiền theo CHV Mẫu 07.'!K60</f>
        <v>58265</v>
      </c>
      <c r="L59" s="450">
        <f>'Mẫu BC tiền theo CHV Mẫu 07.'!L60</f>
        <v>0</v>
      </c>
      <c r="M59" s="450">
        <f>'Mẫu BC tiền theo CHV Mẫu 07.'!M60</f>
        <v>3596573</v>
      </c>
      <c r="N59" s="450">
        <f>'Mẫu BC tiền theo CHV Mẫu 07.'!N60</f>
        <v>0</v>
      </c>
      <c r="O59" s="450">
        <f>'Mẫu BC tiền theo CHV Mẫu 07.'!O60</f>
        <v>0</v>
      </c>
      <c r="P59" s="450">
        <f>'Mẫu BC tiền theo CHV Mẫu 07.'!P60</f>
        <v>0</v>
      </c>
      <c r="Q59" s="450">
        <f>'Mẫu BC tiền theo CHV Mẫu 07.'!Q60</f>
        <v>638</v>
      </c>
      <c r="R59" s="450">
        <f>'Mẫu BC tiền theo CHV Mẫu 07.'!R60</f>
        <v>2082879</v>
      </c>
      <c r="S59" s="450">
        <f>'Mẫu BC tiền theo CHV Mẫu 07.'!S60</f>
        <v>5680090</v>
      </c>
      <c r="T59" s="729">
        <f t="shared" si="0"/>
        <v>0.368819106481358</v>
      </c>
    </row>
    <row r="60" spans="1:20" s="385" customFormat="1" ht="26.25" customHeight="1">
      <c r="A60" s="693">
        <v>1</v>
      </c>
      <c r="B60" s="665" t="s">
        <v>462</v>
      </c>
      <c r="C60" s="450">
        <f>'Mẫu BC tiền theo CHV Mẫu 07.'!C61</f>
        <v>2223729</v>
      </c>
      <c r="D60" s="397">
        <f>'Mẫu BC tiền theo CHV Mẫu 07.'!D61</f>
        <v>657600</v>
      </c>
      <c r="E60" s="397">
        <f>'Mẫu BC tiền theo CHV Mẫu 07.'!E61</f>
        <v>1566129</v>
      </c>
      <c r="F60" s="397">
        <f>'Mẫu BC tiền theo CHV Mẫu 07.'!F61</f>
        <v>0</v>
      </c>
      <c r="G60" s="397">
        <f>'Mẫu BC tiền theo CHV Mẫu 07.'!G61</f>
        <v>0</v>
      </c>
      <c r="H60" s="450">
        <f>'Mẫu BC tiền theo CHV Mẫu 07.'!H61</f>
        <v>2223729</v>
      </c>
      <c r="I60" s="450">
        <f>'Mẫu BC tiền theo CHV Mẫu 07.'!I61</f>
        <v>1518655</v>
      </c>
      <c r="J60" s="397">
        <f>'Mẫu BC tiền theo CHV Mẫu 07.'!J61</f>
        <v>372578</v>
      </c>
      <c r="K60" s="397">
        <f>'Mẫu BC tiền theo CHV Mẫu 07.'!K61</f>
        <v>0</v>
      </c>
      <c r="L60" s="397">
        <f>'Mẫu BC tiền theo CHV Mẫu 07.'!L61</f>
        <v>0</v>
      </c>
      <c r="M60" s="397">
        <f>'Mẫu BC tiền theo CHV Mẫu 07.'!M61</f>
        <v>1146077</v>
      </c>
      <c r="N60" s="397">
        <f>'Mẫu BC tiền theo CHV Mẫu 07.'!N61</f>
        <v>0</v>
      </c>
      <c r="O60" s="397">
        <f>'Mẫu BC tiền theo CHV Mẫu 07.'!O61</f>
        <v>0</v>
      </c>
      <c r="P60" s="397">
        <f>'Mẫu BC tiền theo CHV Mẫu 07.'!P61</f>
        <v>0</v>
      </c>
      <c r="Q60" s="397">
        <f>'Mẫu BC tiền theo CHV Mẫu 07.'!Q61</f>
        <v>0</v>
      </c>
      <c r="R60" s="397">
        <f>'Mẫu BC tiền theo CHV Mẫu 07.'!R61</f>
        <v>705074</v>
      </c>
      <c r="S60" s="450">
        <f>'Mẫu BC tiền theo CHV Mẫu 07.'!S61</f>
        <v>1851151</v>
      </c>
      <c r="T60" s="728">
        <f t="shared" si="0"/>
        <v>0.2453341937438062</v>
      </c>
    </row>
    <row r="61" spans="1:20" s="385" customFormat="1" ht="26.25" customHeight="1">
      <c r="A61" s="693">
        <v>2</v>
      </c>
      <c r="B61" s="665" t="s">
        <v>463</v>
      </c>
      <c r="C61" s="450">
        <f>'Mẫu BC tiền theo CHV Mẫu 07.'!C62</f>
        <v>1474592</v>
      </c>
      <c r="D61" s="397">
        <f>'Mẫu BC tiền theo CHV Mẫu 07.'!D62</f>
        <v>583849</v>
      </c>
      <c r="E61" s="397">
        <f>'Mẫu BC tiền theo CHV Mẫu 07.'!E62</f>
        <v>890743</v>
      </c>
      <c r="F61" s="397">
        <f>'Mẫu BC tiền theo CHV Mẫu 07.'!F62</f>
        <v>456</v>
      </c>
      <c r="G61" s="397">
        <f>'Mẫu BC tiền theo CHV Mẫu 07.'!G62</f>
        <v>0</v>
      </c>
      <c r="H61" s="450">
        <f>'Mẫu BC tiền theo CHV Mẫu 07.'!H62</f>
        <v>1474136</v>
      </c>
      <c r="I61" s="450">
        <f>'Mẫu BC tiền theo CHV Mẫu 07.'!I62</f>
        <v>1258494</v>
      </c>
      <c r="J61" s="397">
        <f>'Mẫu BC tiền theo CHV Mẫu 07.'!J62</f>
        <v>678532</v>
      </c>
      <c r="K61" s="397">
        <f>'Mẫu BC tiền theo CHV Mẫu 07.'!K62</f>
        <v>52265</v>
      </c>
      <c r="L61" s="397">
        <f>'Mẫu BC tiền theo CHV Mẫu 07.'!L62</f>
        <v>0</v>
      </c>
      <c r="M61" s="397">
        <f>'Mẫu BC tiền theo CHV Mẫu 07.'!M62</f>
        <v>527697</v>
      </c>
      <c r="N61" s="397">
        <f>'Mẫu BC tiền theo CHV Mẫu 07.'!N62</f>
        <v>0</v>
      </c>
      <c r="O61" s="397">
        <f>'Mẫu BC tiền theo CHV Mẫu 07.'!O62</f>
        <v>0</v>
      </c>
      <c r="P61" s="397">
        <f>'Mẫu BC tiền theo CHV Mẫu 07.'!P62</f>
        <v>0</v>
      </c>
      <c r="Q61" s="397">
        <f>'Mẫu BC tiền theo CHV Mẫu 07.'!Q62</f>
        <v>0</v>
      </c>
      <c r="R61" s="397">
        <f>'Mẫu BC tiền theo CHV Mẫu 07.'!R62</f>
        <v>215642</v>
      </c>
      <c r="S61" s="450">
        <f>'Mẫu BC tiền theo CHV Mẫu 07.'!S62</f>
        <v>743339</v>
      </c>
      <c r="T61" s="728">
        <f t="shared" si="0"/>
        <v>0.5806916838697681</v>
      </c>
    </row>
    <row r="62" spans="1:20" s="385" customFormat="1" ht="24" customHeight="1">
      <c r="A62" s="693">
        <v>3</v>
      </c>
      <c r="B62" s="665" t="s">
        <v>464</v>
      </c>
      <c r="C62" s="450">
        <f>'Mẫu BC tiền theo CHV Mẫu 07.'!C63</f>
        <v>4107623</v>
      </c>
      <c r="D62" s="397">
        <f>'Mẫu BC tiền theo CHV Mẫu 07.'!D63</f>
        <v>2164578</v>
      </c>
      <c r="E62" s="397">
        <f>'Mẫu BC tiền theo CHV Mẫu 07.'!E63</f>
        <v>1943045</v>
      </c>
      <c r="F62" s="397">
        <f>'Mẫu BC tiền theo CHV Mẫu 07.'!F63</f>
        <v>23433</v>
      </c>
      <c r="G62" s="397">
        <f>'Mẫu BC tiền theo CHV Mẫu 07.'!G63</f>
        <v>0</v>
      </c>
      <c r="H62" s="450">
        <f>'Mẫu BC tiền theo CHV Mẫu 07.'!H63</f>
        <v>4084190</v>
      </c>
      <c r="I62" s="450">
        <f>'Mẫu BC tiền theo CHV Mẫu 07.'!I63</f>
        <v>2922027</v>
      </c>
      <c r="J62" s="397">
        <f>'Mẫu BC tiền theo CHV Mẫu 07.'!J63</f>
        <v>992590</v>
      </c>
      <c r="K62" s="397">
        <f>'Mẫu BC tiền theo CHV Mẫu 07.'!K63</f>
        <v>6000</v>
      </c>
      <c r="L62" s="397">
        <f>'Mẫu BC tiền theo CHV Mẫu 07.'!L63</f>
        <v>0</v>
      </c>
      <c r="M62" s="397">
        <f>'Mẫu BC tiền theo CHV Mẫu 07.'!M63</f>
        <v>1922799</v>
      </c>
      <c r="N62" s="397">
        <f>'Mẫu BC tiền theo CHV Mẫu 07.'!N63</f>
        <v>0</v>
      </c>
      <c r="O62" s="397">
        <f>'Mẫu BC tiền theo CHV Mẫu 07.'!O63</f>
        <v>0</v>
      </c>
      <c r="P62" s="397">
        <f>'Mẫu BC tiền theo CHV Mẫu 07.'!P63</f>
        <v>0</v>
      </c>
      <c r="Q62" s="397">
        <f>'Mẫu BC tiền theo CHV Mẫu 07.'!Q63</f>
        <v>638</v>
      </c>
      <c r="R62" s="397">
        <f>'Mẫu BC tiền theo CHV Mẫu 07.'!R63</f>
        <v>1162163</v>
      </c>
      <c r="S62" s="450">
        <f>'Mẫu BC tiền theo CHV Mẫu 07.'!S63</f>
        <v>3085600</v>
      </c>
      <c r="T62" s="728">
        <f t="shared" si="0"/>
        <v>0.3417456443763182</v>
      </c>
    </row>
    <row r="63" spans="1:20" s="385" customFormat="1" ht="26.25" customHeight="1" hidden="1">
      <c r="A63" s="693">
        <v>4</v>
      </c>
      <c r="B63" s="667"/>
      <c r="C63" s="668">
        <v>0</v>
      </c>
      <c r="D63" s="397"/>
      <c r="E63" s="397"/>
      <c r="F63" s="397"/>
      <c r="G63" s="397"/>
      <c r="H63" s="668">
        <v>0</v>
      </c>
      <c r="I63" s="668">
        <v>0</v>
      </c>
      <c r="J63" s="397"/>
      <c r="K63" s="397"/>
      <c r="L63" s="397"/>
      <c r="M63" s="397"/>
      <c r="N63" s="397"/>
      <c r="O63" s="397"/>
      <c r="P63" s="397"/>
      <c r="Q63" s="397"/>
      <c r="R63" s="397"/>
      <c r="S63" s="668">
        <v>0</v>
      </c>
      <c r="T63" s="728" t="e">
        <f t="shared" si="0"/>
        <v>#DIV/0!</v>
      </c>
    </row>
    <row r="64" spans="1:20" s="441" customFormat="1" ht="26.25" customHeight="1">
      <c r="A64" s="699">
        <v>8</v>
      </c>
      <c r="B64" s="664" t="s">
        <v>465</v>
      </c>
      <c r="C64" s="450">
        <f>'Mẫu BC tiền theo CHV Mẫu 07.'!C65</f>
        <v>1810618</v>
      </c>
      <c r="D64" s="450">
        <f>'Mẫu BC tiền theo CHV Mẫu 07.'!D65</f>
        <v>568934</v>
      </c>
      <c r="E64" s="450">
        <f>'Mẫu BC tiền theo CHV Mẫu 07.'!E65</f>
        <v>1241684</v>
      </c>
      <c r="F64" s="450">
        <f>'Mẫu BC tiền theo CHV Mẫu 07.'!F65</f>
        <v>2130</v>
      </c>
      <c r="G64" s="450">
        <f>'Mẫu BC tiền theo CHV Mẫu 07.'!G65</f>
        <v>0</v>
      </c>
      <c r="H64" s="450">
        <f>'Mẫu BC tiền theo CHV Mẫu 07.'!H65</f>
        <v>1808488</v>
      </c>
      <c r="I64" s="450">
        <f>'Mẫu BC tiền theo CHV Mẫu 07.'!I65</f>
        <v>1611766</v>
      </c>
      <c r="J64" s="450">
        <f>'Mẫu BC tiền theo CHV Mẫu 07.'!J65</f>
        <v>376285</v>
      </c>
      <c r="K64" s="450">
        <f>'Mẫu BC tiền theo CHV Mẫu 07.'!K65</f>
        <v>50000</v>
      </c>
      <c r="L64" s="450">
        <f>'Mẫu BC tiền theo CHV Mẫu 07.'!L65</f>
        <v>0</v>
      </c>
      <c r="M64" s="450">
        <f>'Mẫu BC tiền theo CHV Mẫu 07.'!M65</f>
        <v>1185481</v>
      </c>
      <c r="N64" s="450">
        <f>'Mẫu BC tiền theo CHV Mẫu 07.'!N65</f>
        <v>0</v>
      </c>
      <c r="O64" s="450">
        <f>'Mẫu BC tiền theo CHV Mẫu 07.'!O65</f>
        <v>0</v>
      </c>
      <c r="P64" s="450">
        <f>'Mẫu BC tiền theo CHV Mẫu 07.'!P65</f>
        <v>0</v>
      </c>
      <c r="Q64" s="450">
        <f>'Mẫu BC tiền theo CHV Mẫu 07.'!Q65</f>
        <v>0</v>
      </c>
      <c r="R64" s="450">
        <f>'Mẫu BC tiền theo CHV Mẫu 07.'!R65</f>
        <v>196722</v>
      </c>
      <c r="S64" s="450">
        <f>'Mẫu BC tiền theo CHV Mẫu 07.'!S65</f>
        <v>1382203</v>
      </c>
      <c r="T64" s="729">
        <f t="shared" si="0"/>
        <v>0.26448318180182484</v>
      </c>
    </row>
    <row r="65" spans="1:20" s="385" customFormat="1" ht="26.25" customHeight="1">
      <c r="A65" s="693">
        <v>1</v>
      </c>
      <c r="B65" s="665" t="s">
        <v>466</v>
      </c>
      <c r="C65" s="450">
        <f>'Mẫu BC tiền theo CHV Mẫu 07.'!C66</f>
        <v>0</v>
      </c>
      <c r="D65" s="397">
        <f>'Mẫu BC tiền theo CHV Mẫu 07.'!D66</f>
        <v>0</v>
      </c>
      <c r="E65" s="397">
        <f>'Mẫu BC tiền theo CHV Mẫu 07.'!E66</f>
        <v>0</v>
      </c>
      <c r="F65" s="397">
        <f>'Mẫu BC tiền theo CHV Mẫu 07.'!F66</f>
        <v>0</v>
      </c>
      <c r="G65" s="397">
        <f>'Mẫu BC tiền theo CHV Mẫu 07.'!G66</f>
        <v>0</v>
      </c>
      <c r="H65" s="450">
        <f>'Mẫu BC tiền theo CHV Mẫu 07.'!H66</f>
        <v>0</v>
      </c>
      <c r="I65" s="450">
        <f>'Mẫu BC tiền theo CHV Mẫu 07.'!I66</f>
        <v>0</v>
      </c>
      <c r="J65" s="397">
        <f>'Mẫu BC tiền theo CHV Mẫu 07.'!J66</f>
        <v>0</v>
      </c>
      <c r="K65" s="397">
        <f>'Mẫu BC tiền theo CHV Mẫu 07.'!K66</f>
        <v>0</v>
      </c>
      <c r="L65" s="397">
        <f>'Mẫu BC tiền theo CHV Mẫu 07.'!L66</f>
        <v>0</v>
      </c>
      <c r="M65" s="397">
        <f>'Mẫu BC tiền theo CHV Mẫu 07.'!M66</f>
        <v>0</v>
      </c>
      <c r="N65" s="397">
        <f>'Mẫu BC tiền theo CHV Mẫu 07.'!N66</f>
        <v>0</v>
      </c>
      <c r="O65" s="397">
        <f>'Mẫu BC tiền theo CHV Mẫu 07.'!O66</f>
        <v>0</v>
      </c>
      <c r="P65" s="397">
        <f>'Mẫu BC tiền theo CHV Mẫu 07.'!P66</f>
        <v>0</v>
      </c>
      <c r="Q65" s="397">
        <f>'Mẫu BC tiền theo CHV Mẫu 07.'!Q66</f>
        <v>0</v>
      </c>
      <c r="R65" s="397">
        <f>'Mẫu BC tiền theo CHV Mẫu 07.'!R66</f>
        <v>0</v>
      </c>
      <c r="S65" s="450">
        <f>'Mẫu BC tiền theo CHV Mẫu 07.'!S66</f>
        <v>0</v>
      </c>
      <c r="T65" s="728" t="e">
        <f t="shared" si="0"/>
        <v>#DIV/0!</v>
      </c>
    </row>
    <row r="66" spans="1:20" s="385" customFormat="1" ht="26.25" customHeight="1">
      <c r="A66" s="693">
        <v>2</v>
      </c>
      <c r="B66" s="665" t="s">
        <v>467</v>
      </c>
      <c r="C66" s="450">
        <f>'Mẫu BC tiền theo CHV Mẫu 07.'!C67</f>
        <v>777199</v>
      </c>
      <c r="D66" s="397">
        <f>'Mẫu BC tiền theo CHV Mẫu 07.'!D67</f>
        <v>409390</v>
      </c>
      <c r="E66" s="397">
        <f>'Mẫu BC tiền theo CHV Mẫu 07.'!E67</f>
        <v>367809</v>
      </c>
      <c r="F66" s="397">
        <f>'Mẫu BC tiền theo CHV Mẫu 07.'!F67</f>
        <v>1160</v>
      </c>
      <c r="G66" s="397">
        <f>'Mẫu BC tiền theo CHV Mẫu 07.'!G67</f>
        <v>0</v>
      </c>
      <c r="H66" s="450">
        <f>'Mẫu BC tiền theo CHV Mẫu 07.'!H67</f>
        <v>776039</v>
      </c>
      <c r="I66" s="450">
        <f>'Mẫu BC tiền theo CHV Mẫu 07.'!I67</f>
        <v>663314</v>
      </c>
      <c r="J66" s="397">
        <f>'Mẫu BC tiền theo CHV Mẫu 07.'!J67</f>
        <v>112660</v>
      </c>
      <c r="K66" s="397">
        <f>'Mẫu BC tiền theo CHV Mẫu 07.'!K67</f>
        <v>50000</v>
      </c>
      <c r="L66" s="397">
        <f>'Mẫu BC tiền theo CHV Mẫu 07.'!L67</f>
        <v>0</v>
      </c>
      <c r="M66" s="397">
        <f>'Mẫu BC tiền theo CHV Mẫu 07.'!M67</f>
        <v>500654</v>
      </c>
      <c r="N66" s="397">
        <f>'Mẫu BC tiền theo CHV Mẫu 07.'!N67</f>
        <v>0</v>
      </c>
      <c r="O66" s="397">
        <f>'Mẫu BC tiền theo CHV Mẫu 07.'!O67</f>
        <v>0</v>
      </c>
      <c r="P66" s="397">
        <f>'Mẫu BC tiền theo CHV Mẫu 07.'!P67</f>
        <v>0</v>
      </c>
      <c r="Q66" s="397">
        <f>'Mẫu BC tiền theo CHV Mẫu 07.'!Q67</f>
        <v>0</v>
      </c>
      <c r="R66" s="397">
        <f>'Mẫu BC tiền theo CHV Mẫu 07.'!R67</f>
        <v>112725</v>
      </c>
      <c r="S66" s="450">
        <f>'Mẫu BC tiền theo CHV Mẫu 07.'!S67</f>
        <v>613379</v>
      </c>
      <c r="T66" s="728">
        <f t="shared" si="0"/>
        <v>0.24522322761165904</v>
      </c>
    </row>
    <row r="67" spans="1:20" ht="24.75" customHeight="1">
      <c r="A67" s="697">
        <v>3</v>
      </c>
      <c r="B67" s="666" t="s">
        <v>468</v>
      </c>
      <c r="C67" s="450">
        <f>'Mẫu BC tiền theo CHV Mẫu 07.'!C68</f>
        <v>1033419</v>
      </c>
      <c r="D67" s="397">
        <f>'Mẫu BC tiền theo CHV Mẫu 07.'!D68</f>
        <v>159544</v>
      </c>
      <c r="E67" s="397">
        <f>'Mẫu BC tiền theo CHV Mẫu 07.'!E68</f>
        <v>873875</v>
      </c>
      <c r="F67" s="397">
        <f>'Mẫu BC tiền theo CHV Mẫu 07.'!F68</f>
        <v>970</v>
      </c>
      <c r="G67" s="397">
        <f>'Mẫu BC tiền theo CHV Mẫu 07.'!G68</f>
        <v>0</v>
      </c>
      <c r="H67" s="450">
        <f>'Mẫu BC tiền theo CHV Mẫu 07.'!H68</f>
        <v>1032449</v>
      </c>
      <c r="I67" s="450">
        <f>'Mẫu BC tiền theo CHV Mẫu 07.'!I68</f>
        <v>948452</v>
      </c>
      <c r="J67" s="397">
        <f>'Mẫu BC tiền theo CHV Mẫu 07.'!J68</f>
        <v>263625</v>
      </c>
      <c r="K67" s="397">
        <f>'Mẫu BC tiền theo CHV Mẫu 07.'!K68</f>
        <v>0</v>
      </c>
      <c r="L67" s="397">
        <f>'Mẫu BC tiền theo CHV Mẫu 07.'!L68</f>
        <v>0</v>
      </c>
      <c r="M67" s="397">
        <f>'Mẫu BC tiền theo CHV Mẫu 07.'!M68</f>
        <v>684827</v>
      </c>
      <c r="N67" s="397">
        <f>'Mẫu BC tiền theo CHV Mẫu 07.'!N68</f>
        <v>0</v>
      </c>
      <c r="O67" s="397">
        <f>'Mẫu BC tiền theo CHV Mẫu 07.'!O68</f>
        <v>0</v>
      </c>
      <c r="P67" s="397">
        <f>'Mẫu BC tiền theo CHV Mẫu 07.'!P68</f>
        <v>0</v>
      </c>
      <c r="Q67" s="397">
        <f>'Mẫu BC tiền theo CHV Mẫu 07.'!Q68</f>
        <v>0</v>
      </c>
      <c r="R67" s="397">
        <f>'Mẫu BC tiền theo CHV Mẫu 07.'!R68</f>
        <v>83997</v>
      </c>
      <c r="S67" s="450">
        <f>'Mẫu BC tiền theo CHV Mẫu 07.'!S68</f>
        <v>768824</v>
      </c>
      <c r="T67" s="728">
        <f t="shared" si="0"/>
        <v>0.2779529169636418</v>
      </c>
    </row>
    <row r="68" spans="1:20" s="441" customFormat="1" ht="24.75" customHeight="1">
      <c r="A68" s="700">
        <v>9</v>
      </c>
      <c r="B68" s="681" t="s">
        <v>469</v>
      </c>
      <c r="C68" s="450">
        <f>'Mẫu BC tiền theo CHV Mẫu 07.'!C69</f>
        <v>9801085</v>
      </c>
      <c r="D68" s="450">
        <f>'Mẫu BC tiền theo CHV Mẫu 07.'!D69</f>
        <v>6186055</v>
      </c>
      <c r="E68" s="450">
        <f>'Mẫu BC tiền theo CHV Mẫu 07.'!E69</f>
        <v>3615030</v>
      </c>
      <c r="F68" s="450">
        <f>'Mẫu BC tiền theo CHV Mẫu 07.'!F69</f>
        <v>4583</v>
      </c>
      <c r="G68" s="450">
        <f>'Mẫu BC tiền theo CHV Mẫu 07.'!G69</f>
        <v>0</v>
      </c>
      <c r="H68" s="450">
        <f>'Mẫu BC tiền theo CHV Mẫu 07.'!H69</f>
        <v>9796502</v>
      </c>
      <c r="I68" s="450">
        <f>'Mẫu BC tiền theo CHV Mẫu 07.'!I69</f>
        <v>8562942</v>
      </c>
      <c r="J68" s="450">
        <f>'Mẫu BC tiền theo CHV Mẫu 07.'!J69</f>
        <v>3480029</v>
      </c>
      <c r="K68" s="450">
        <f>'Mẫu BC tiền theo CHV Mẫu 07.'!K69</f>
        <v>84105</v>
      </c>
      <c r="L68" s="450">
        <f>'Mẫu BC tiền theo CHV Mẫu 07.'!L69</f>
        <v>0</v>
      </c>
      <c r="M68" s="450">
        <f>'Mẫu BC tiền theo CHV Mẫu 07.'!M69</f>
        <v>4890868</v>
      </c>
      <c r="N68" s="450">
        <f>'Mẫu BC tiền theo CHV Mẫu 07.'!N69</f>
        <v>0</v>
      </c>
      <c r="O68" s="450">
        <f>'Mẫu BC tiền theo CHV Mẫu 07.'!O69</f>
        <v>0</v>
      </c>
      <c r="P68" s="450">
        <f>'Mẫu BC tiền theo CHV Mẫu 07.'!P69</f>
        <v>0</v>
      </c>
      <c r="Q68" s="450">
        <f>'Mẫu BC tiền theo CHV Mẫu 07.'!Q69</f>
        <v>107940</v>
      </c>
      <c r="R68" s="450">
        <f>'Mẫu BC tiền theo CHV Mẫu 07.'!R69</f>
        <v>1233560</v>
      </c>
      <c r="S68" s="450">
        <f>'Mẫu BC tiền theo CHV Mẫu 07.'!S69</f>
        <v>6232368</v>
      </c>
      <c r="T68" s="729">
        <f t="shared" si="0"/>
        <v>0.4162277404191223</v>
      </c>
    </row>
    <row r="69" spans="1:20" ht="24.75" customHeight="1">
      <c r="A69" s="697">
        <v>1</v>
      </c>
      <c r="B69" s="666" t="s">
        <v>470</v>
      </c>
      <c r="C69" s="450">
        <f>'Mẫu BC tiền theo CHV Mẫu 07.'!C70</f>
        <v>292399</v>
      </c>
      <c r="D69" s="397">
        <f>'Mẫu BC tiền theo CHV Mẫu 07.'!D70</f>
        <v>279623</v>
      </c>
      <c r="E69" s="397">
        <f>'Mẫu BC tiền theo CHV Mẫu 07.'!E70</f>
        <v>12776</v>
      </c>
      <c r="F69" s="397">
        <f>'Mẫu BC tiền theo CHV Mẫu 07.'!F70</f>
        <v>0</v>
      </c>
      <c r="G69" s="397">
        <f>'Mẫu BC tiền theo CHV Mẫu 07.'!G70</f>
        <v>0</v>
      </c>
      <c r="H69" s="450">
        <f>'Mẫu BC tiền theo CHV Mẫu 07.'!H70</f>
        <v>292399</v>
      </c>
      <c r="I69" s="450">
        <f>'Mẫu BC tiền theo CHV Mẫu 07.'!I70</f>
        <v>292399</v>
      </c>
      <c r="J69" s="397">
        <f>'Mẫu BC tiền theo CHV Mẫu 07.'!J70</f>
        <v>260677</v>
      </c>
      <c r="K69" s="397">
        <f>'Mẫu BC tiền theo CHV Mẫu 07.'!K70</f>
        <v>31722</v>
      </c>
      <c r="L69" s="397">
        <f>'Mẫu BC tiền theo CHV Mẫu 07.'!L70</f>
        <v>0</v>
      </c>
      <c r="M69" s="397">
        <f>'Mẫu BC tiền theo CHV Mẫu 07.'!M70</f>
        <v>0</v>
      </c>
      <c r="N69" s="397">
        <f>'Mẫu BC tiền theo CHV Mẫu 07.'!N70</f>
        <v>0</v>
      </c>
      <c r="O69" s="397">
        <f>'Mẫu BC tiền theo CHV Mẫu 07.'!O70</f>
        <v>0</v>
      </c>
      <c r="P69" s="397">
        <f>'Mẫu BC tiền theo CHV Mẫu 07.'!P70</f>
        <v>0</v>
      </c>
      <c r="Q69" s="397">
        <f>'Mẫu BC tiền theo CHV Mẫu 07.'!Q70</f>
        <v>0</v>
      </c>
      <c r="R69" s="397">
        <f>'Mẫu BC tiền theo CHV Mẫu 07.'!R70</f>
        <v>0</v>
      </c>
      <c r="S69" s="450">
        <f>'Mẫu BC tiền theo CHV Mẫu 07.'!S70</f>
        <v>0</v>
      </c>
      <c r="T69" s="728">
        <f t="shared" si="0"/>
        <v>1</v>
      </c>
    </row>
    <row r="70" spans="1:20" ht="27.75" customHeight="1">
      <c r="A70" s="693">
        <v>2</v>
      </c>
      <c r="B70" s="451" t="s">
        <v>471</v>
      </c>
      <c r="C70" s="450">
        <f>'Mẫu BC tiền theo CHV Mẫu 07.'!C71</f>
        <v>5344850</v>
      </c>
      <c r="D70" s="397">
        <f>'Mẫu BC tiền theo CHV Mẫu 07.'!D71</f>
        <v>3593716</v>
      </c>
      <c r="E70" s="397">
        <f>'Mẫu BC tiền theo CHV Mẫu 07.'!E71</f>
        <v>1751134</v>
      </c>
      <c r="F70" s="397">
        <f>'Mẫu BC tiền theo CHV Mẫu 07.'!F71</f>
        <v>1600</v>
      </c>
      <c r="G70" s="397">
        <f>'Mẫu BC tiền theo CHV Mẫu 07.'!G71</f>
        <v>0</v>
      </c>
      <c r="H70" s="450">
        <f>'Mẫu BC tiền theo CHV Mẫu 07.'!H71</f>
        <v>5343250</v>
      </c>
      <c r="I70" s="450">
        <f>'Mẫu BC tiền theo CHV Mẫu 07.'!I71</f>
        <v>4777339</v>
      </c>
      <c r="J70" s="397">
        <f>'Mẫu BC tiền theo CHV Mẫu 07.'!J71</f>
        <v>2016562</v>
      </c>
      <c r="K70" s="397">
        <f>'Mẫu BC tiền theo CHV Mẫu 07.'!K71</f>
        <v>4703</v>
      </c>
      <c r="L70" s="397">
        <f>'Mẫu BC tiền theo CHV Mẫu 07.'!L71</f>
        <v>0</v>
      </c>
      <c r="M70" s="397">
        <f>'Mẫu BC tiền theo CHV Mẫu 07.'!M71</f>
        <v>2648134</v>
      </c>
      <c r="N70" s="397">
        <f>'Mẫu BC tiền theo CHV Mẫu 07.'!N71</f>
        <v>0</v>
      </c>
      <c r="O70" s="397">
        <f>'Mẫu BC tiền theo CHV Mẫu 07.'!O71</f>
        <v>0</v>
      </c>
      <c r="P70" s="397">
        <f>'Mẫu BC tiền theo CHV Mẫu 07.'!P71</f>
        <v>0</v>
      </c>
      <c r="Q70" s="397">
        <f>'Mẫu BC tiền theo CHV Mẫu 07.'!Q71</f>
        <v>107940</v>
      </c>
      <c r="R70" s="397">
        <f>'Mẫu BC tiền theo CHV Mẫu 07.'!R71</f>
        <v>565911</v>
      </c>
      <c r="S70" s="450">
        <f>'Mẫu BC tiền theo CHV Mẫu 07.'!S71</f>
        <v>3321985</v>
      </c>
      <c r="T70" s="728">
        <f t="shared" si="0"/>
        <v>0.4230943209179838</v>
      </c>
    </row>
    <row r="71" spans="1:20" s="385" customFormat="1" ht="25.5" customHeight="1">
      <c r="A71" s="693">
        <v>3</v>
      </c>
      <c r="B71" s="451" t="s">
        <v>555</v>
      </c>
      <c r="C71" s="450">
        <f>'Mẫu BC tiền theo CHV Mẫu 07.'!C72</f>
        <v>4163836</v>
      </c>
      <c r="D71" s="450">
        <f>'Mẫu BC tiền theo CHV Mẫu 07.'!D72</f>
        <v>2312716</v>
      </c>
      <c r="E71" s="397"/>
      <c r="F71" s="450">
        <f>'Mẫu BC tiền theo CHV Mẫu 07.'!F72</f>
        <v>2983</v>
      </c>
      <c r="G71" s="450">
        <f>'Mẫu BC tiền theo CHV Mẫu 07.'!G72</f>
        <v>0</v>
      </c>
      <c r="H71" s="450">
        <f>'Mẫu BC tiền theo CHV Mẫu 07.'!H72</f>
        <v>4160853</v>
      </c>
      <c r="I71" s="450">
        <f>'Mẫu BC tiền theo CHV Mẫu 07.'!I72</f>
        <v>3493204</v>
      </c>
      <c r="J71" s="450">
        <f>'Mẫu BC tiền theo CHV Mẫu 07.'!J72</f>
        <v>1202790</v>
      </c>
      <c r="K71" s="450">
        <f>'Mẫu BC tiền theo CHV Mẫu 07.'!K72</f>
        <v>47680</v>
      </c>
      <c r="L71" s="450">
        <f>'Mẫu BC tiền theo CHV Mẫu 07.'!L72</f>
        <v>0</v>
      </c>
      <c r="M71" s="450">
        <f>'Mẫu BC tiền theo CHV Mẫu 07.'!M72</f>
        <v>2242734</v>
      </c>
      <c r="N71" s="450">
        <f>'Mẫu BC tiền theo CHV Mẫu 07.'!N72</f>
        <v>0</v>
      </c>
      <c r="O71" s="450">
        <f>'Mẫu BC tiền theo CHV Mẫu 07.'!O72</f>
        <v>0</v>
      </c>
      <c r="P71" s="450">
        <f>'Mẫu BC tiền theo CHV Mẫu 07.'!P72</f>
        <v>0</v>
      </c>
      <c r="Q71" s="450">
        <f>'Mẫu BC tiền theo CHV Mẫu 07.'!Q72</f>
        <v>0</v>
      </c>
      <c r="R71" s="450">
        <f>'Mẫu BC tiền theo CHV Mẫu 07.'!R72</f>
        <v>667649</v>
      </c>
      <c r="S71" s="450">
        <f>'Mẫu BC tiền theo CHV Mẫu 07.'!S72</f>
        <v>2910383</v>
      </c>
      <c r="T71" s="729">
        <f t="shared" si="0"/>
        <v>0.35797222263572354</v>
      </c>
    </row>
    <row r="72" spans="1:20" s="384" customFormat="1" ht="29.25" customHeight="1">
      <c r="A72" s="1204"/>
      <c r="B72" s="1204"/>
      <c r="C72" s="1204"/>
      <c r="D72" s="1204"/>
      <c r="E72" s="1204"/>
      <c r="F72" s="696"/>
      <c r="G72" s="409"/>
      <c r="H72" s="409"/>
      <c r="I72" s="409"/>
      <c r="J72" s="409"/>
      <c r="K72" s="409"/>
      <c r="L72" s="409"/>
      <c r="M72" s="409"/>
      <c r="N72" s="409"/>
      <c r="O72" s="1205" t="str">
        <f>'Thong tin'!B8</f>
        <v>Phú Yên, ngày 07 tháng 5 năm 2018</v>
      </c>
      <c r="P72" s="1205"/>
      <c r="Q72" s="1205"/>
      <c r="R72" s="1205"/>
      <c r="S72" s="1205"/>
      <c r="T72" s="1205"/>
    </row>
    <row r="73" spans="1:20" s="398" customFormat="1" ht="44.25" customHeight="1">
      <c r="A73" s="411"/>
      <c r="B73" s="1125" t="s">
        <v>4</v>
      </c>
      <c r="C73" s="1125"/>
      <c r="D73" s="1125"/>
      <c r="E73" s="1125"/>
      <c r="F73" s="407"/>
      <c r="G73" s="407"/>
      <c r="H73" s="407"/>
      <c r="I73" s="407"/>
      <c r="J73" s="407"/>
      <c r="K73" s="407"/>
      <c r="L73" s="407"/>
      <c r="M73" s="407"/>
      <c r="N73" s="407"/>
      <c r="O73" s="1125" t="str">
        <f>'Thong tin'!B7</f>
        <v>   KT.CỤC TRƯỞNG    
PHÓ CỤC TRƯỞNG</v>
      </c>
      <c r="P73" s="1126"/>
      <c r="Q73" s="1126"/>
      <c r="R73" s="1126"/>
      <c r="S73" s="1126"/>
      <c r="T73" s="1126"/>
    </row>
    <row r="74" spans="1:20" ht="18.75">
      <c r="A74" s="405"/>
      <c r="B74" s="1117"/>
      <c r="C74" s="1117"/>
      <c r="D74" s="1117"/>
      <c r="E74" s="406"/>
      <c r="F74" s="406"/>
      <c r="G74" s="406"/>
      <c r="H74" s="406"/>
      <c r="I74" s="406"/>
      <c r="J74" s="406"/>
      <c r="K74" s="406"/>
      <c r="L74" s="406"/>
      <c r="M74" s="406"/>
      <c r="N74" s="406"/>
      <c r="O74" s="1118"/>
      <c r="P74" s="1118"/>
      <c r="Q74" s="1118"/>
      <c r="R74" s="1118"/>
      <c r="S74" s="1118"/>
      <c r="T74" s="1118"/>
    </row>
    <row r="75" spans="1:20" ht="18.75">
      <c r="A75" s="405"/>
      <c r="B75" s="405"/>
      <c r="C75" s="405"/>
      <c r="D75" s="406"/>
      <c r="E75" s="406"/>
      <c r="F75" s="406"/>
      <c r="G75" s="406"/>
      <c r="H75" s="406"/>
      <c r="I75" s="406"/>
      <c r="J75" s="406"/>
      <c r="K75" s="406"/>
      <c r="L75" s="406"/>
      <c r="M75" s="406"/>
      <c r="N75" s="406"/>
      <c r="O75" s="406"/>
      <c r="P75" s="406"/>
      <c r="Q75" s="406"/>
      <c r="R75" s="406"/>
      <c r="S75" s="405"/>
      <c r="T75" s="405"/>
    </row>
    <row r="76" spans="1:20" ht="15.75">
      <c r="A76" s="404"/>
      <c r="B76" s="1195"/>
      <c r="C76" s="1195"/>
      <c r="D76" s="1195"/>
      <c r="E76" s="414"/>
      <c r="F76" s="414"/>
      <c r="G76" s="414"/>
      <c r="H76" s="414"/>
      <c r="I76" s="414"/>
      <c r="J76" s="414"/>
      <c r="K76" s="414"/>
      <c r="L76" s="414"/>
      <c r="M76" s="414"/>
      <c r="N76" s="414"/>
      <c r="O76" s="414"/>
      <c r="P76" s="414"/>
      <c r="Q76" s="1195"/>
      <c r="R76" s="1195"/>
      <c r="S76" s="1195"/>
      <c r="T76" s="404"/>
    </row>
    <row r="77" spans="1:20" ht="15.75" customHeight="1">
      <c r="A77" s="415"/>
      <c r="B77" s="410"/>
      <c r="C77" s="410"/>
      <c r="D77" s="416"/>
      <c r="E77" s="416"/>
      <c r="F77" s="416"/>
      <c r="G77" s="416"/>
      <c r="H77" s="416"/>
      <c r="I77" s="416"/>
      <c r="J77" s="416"/>
      <c r="K77" s="416"/>
      <c r="L77" s="416"/>
      <c r="M77" s="416"/>
      <c r="N77" s="416"/>
      <c r="O77" s="416"/>
      <c r="P77" s="416"/>
      <c r="Q77" s="416"/>
      <c r="R77" s="416"/>
      <c r="S77" s="410"/>
      <c r="T77" s="410"/>
    </row>
    <row r="78" spans="1:20" ht="15.75" customHeight="1">
      <c r="A78" s="404"/>
      <c r="B78" s="1203"/>
      <c r="C78" s="1203"/>
      <c r="D78" s="1203"/>
      <c r="E78" s="1203"/>
      <c r="F78" s="1203"/>
      <c r="G78" s="1203"/>
      <c r="H78" s="1203"/>
      <c r="I78" s="1203"/>
      <c r="J78" s="1203"/>
      <c r="K78" s="1203"/>
      <c r="L78" s="1203"/>
      <c r="M78" s="1203"/>
      <c r="N78" s="1203"/>
      <c r="O78" s="1203"/>
      <c r="P78" s="1203"/>
      <c r="Q78" s="414"/>
      <c r="R78" s="414"/>
      <c r="S78" s="404"/>
      <c r="T78" s="404"/>
    </row>
    <row r="79" spans="1:20" ht="15.75">
      <c r="A79" s="417"/>
      <c r="B79" s="417"/>
      <c r="C79" s="417"/>
      <c r="D79" s="417"/>
      <c r="E79" s="417"/>
      <c r="F79" s="417"/>
      <c r="G79" s="417"/>
      <c r="H79" s="417"/>
      <c r="I79" s="417"/>
      <c r="J79" s="417"/>
      <c r="K79" s="417"/>
      <c r="L79" s="417"/>
      <c r="M79" s="417"/>
      <c r="N79" s="417"/>
      <c r="O79" s="417"/>
      <c r="P79" s="417"/>
      <c r="Q79" s="417"/>
      <c r="R79" s="404"/>
      <c r="S79" s="404"/>
      <c r="T79" s="404"/>
    </row>
    <row r="80" spans="1:20" ht="18.75">
      <c r="A80" s="404"/>
      <c r="B80" s="1123" t="str">
        <f>'Thong tin'!B5</f>
        <v>Trần Thị Liên</v>
      </c>
      <c r="C80" s="1123"/>
      <c r="D80" s="1123"/>
      <c r="E80" s="1123"/>
      <c r="F80" s="410"/>
      <c r="G80" s="410"/>
      <c r="H80" s="410"/>
      <c r="I80" s="410"/>
      <c r="J80" s="410"/>
      <c r="K80" s="410"/>
      <c r="L80" s="410"/>
      <c r="M80" s="410"/>
      <c r="N80" s="410"/>
      <c r="O80" s="1123" t="str">
        <f>'Thong tin'!B6</f>
        <v>Nguyễn Tâm Hào</v>
      </c>
      <c r="P80" s="1123"/>
      <c r="Q80" s="1123"/>
      <c r="R80" s="1123"/>
      <c r="S80" s="1123"/>
      <c r="T80" s="1123"/>
    </row>
    <row r="81" spans="2:20" ht="18.75">
      <c r="B81" s="1201"/>
      <c r="C81" s="1201"/>
      <c r="D81" s="1201"/>
      <c r="E81" s="1201"/>
      <c r="F81" s="385"/>
      <c r="G81" s="385"/>
      <c r="H81" s="385"/>
      <c r="I81" s="385"/>
      <c r="J81" s="385"/>
      <c r="K81" s="385"/>
      <c r="L81" s="385"/>
      <c r="M81" s="385"/>
      <c r="N81" s="385"/>
      <c r="O81" s="385"/>
      <c r="P81" s="1201"/>
      <c r="Q81" s="1201"/>
      <c r="R81" s="1201"/>
      <c r="S81" s="1201"/>
      <c r="T81" s="1202"/>
    </row>
  </sheetData>
  <sheetProtection/>
  <mergeCells count="39">
    <mergeCell ref="J8:Q8"/>
    <mergeCell ref="H7:H9"/>
    <mergeCell ref="E1:P1"/>
    <mergeCell ref="E2:P2"/>
    <mergeCell ref="E3:P3"/>
    <mergeCell ref="F6:F9"/>
    <mergeCell ref="G6:G9"/>
    <mergeCell ref="H6:R6"/>
    <mergeCell ref="Q5:T5"/>
    <mergeCell ref="D8:D9"/>
    <mergeCell ref="E8:E9"/>
    <mergeCell ref="Q2:T2"/>
    <mergeCell ref="Q4:T4"/>
    <mergeCell ref="O74:T74"/>
    <mergeCell ref="B74:D74"/>
    <mergeCell ref="O73:T73"/>
    <mergeCell ref="T6:T9"/>
    <mergeCell ref="I7:Q7"/>
    <mergeCell ref="I8:I9"/>
    <mergeCell ref="B81:E81"/>
    <mergeCell ref="P81:T81"/>
    <mergeCell ref="B80:E80"/>
    <mergeCell ref="B78:P78"/>
    <mergeCell ref="O80:T80"/>
    <mergeCell ref="A3:D3"/>
    <mergeCell ref="A72:E72"/>
    <mergeCell ref="O72:T72"/>
    <mergeCell ref="S6:S9"/>
    <mergeCell ref="R7:R9"/>
    <mergeCell ref="Q76:S76"/>
    <mergeCell ref="B76:D76"/>
    <mergeCell ref="A11:B11"/>
    <mergeCell ref="B73:E73"/>
    <mergeCell ref="A10:B10"/>
    <mergeCell ref="A2:D2"/>
    <mergeCell ref="A6:B9"/>
    <mergeCell ref="C6:E6"/>
    <mergeCell ref="C7:C9"/>
    <mergeCell ref="D7:E7"/>
  </mergeCells>
  <printOptions/>
  <pageMargins left="0.24" right="0.2" top="0" bottom="0" header="0.511811023622047" footer="0.275590551181102"/>
  <pageSetup horizontalDpi="600" verticalDpi="600" orientation="landscape" paperSize="9" scale="76" r:id="rId2"/>
  <headerFooter alignWithMargins="0">
    <oddFooter>&amp;CPage &amp;P</oddFooter>
  </headerFooter>
  <ignoredErrors>
    <ignoredError sqref="A20:A21" numberStoredAsText="1"/>
  </ignoredErrors>
  <drawing r:id="rId1"/>
</worksheet>
</file>

<file path=xl/worksheets/sheet16.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6">
      <selection activeCell="H21" sqref="H21"/>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942" t="s">
        <v>29</v>
      </c>
      <c r="B1" s="942"/>
      <c r="C1" s="942"/>
      <c r="D1" s="942"/>
      <c r="E1" s="1230" t="s">
        <v>359</v>
      </c>
      <c r="F1" s="1230"/>
      <c r="G1" s="1230"/>
      <c r="H1" s="1230"/>
      <c r="I1" s="1230"/>
      <c r="J1" s="1230"/>
      <c r="K1" s="1230"/>
      <c r="L1" s="31" t="s">
        <v>335</v>
      </c>
      <c r="M1" s="31"/>
      <c r="N1" s="31"/>
      <c r="O1" s="32"/>
      <c r="P1" s="32"/>
    </row>
    <row r="2" spans="1:16" ht="15.75" customHeight="1">
      <c r="A2" s="932" t="s">
        <v>226</v>
      </c>
      <c r="B2" s="932"/>
      <c r="C2" s="932"/>
      <c r="D2" s="932"/>
      <c r="E2" s="1230"/>
      <c r="F2" s="1230"/>
      <c r="G2" s="1230"/>
      <c r="H2" s="1230"/>
      <c r="I2" s="1230"/>
      <c r="J2" s="1230"/>
      <c r="K2" s="1230"/>
      <c r="L2" s="1224" t="s">
        <v>238</v>
      </c>
      <c r="M2" s="1224"/>
      <c r="N2" s="1224"/>
      <c r="O2" s="35"/>
      <c r="P2" s="32"/>
    </row>
    <row r="3" spans="1:16" ht="18" customHeight="1">
      <c r="A3" s="932" t="s">
        <v>227</v>
      </c>
      <c r="B3" s="932"/>
      <c r="C3" s="932"/>
      <c r="D3" s="932"/>
      <c r="E3" s="1231" t="s">
        <v>355</v>
      </c>
      <c r="F3" s="1231"/>
      <c r="G3" s="1231"/>
      <c r="H3" s="1231"/>
      <c r="I3" s="1231"/>
      <c r="J3" s="1231"/>
      <c r="K3" s="36"/>
      <c r="L3" s="1225" t="s">
        <v>354</v>
      </c>
      <c r="M3" s="1225"/>
      <c r="N3" s="1225"/>
      <c r="O3" s="32"/>
      <c r="P3" s="32"/>
    </row>
    <row r="4" spans="1:16" ht="21" customHeight="1">
      <c r="A4" s="1229" t="s">
        <v>241</v>
      </c>
      <c r="B4" s="1229"/>
      <c r="C4" s="1229"/>
      <c r="D4" s="1229"/>
      <c r="E4" s="39"/>
      <c r="F4" s="40"/>
      <c r="G4" s="41"/>
      <c r="H4" s="41"/>
      <c r="I4" s="41"/>
      <c r="J4" s="41"/>
      <c r="K4" s="32"/>
      <c r="L4" s="1224" t="s">
        <v>233</v>
      </c>
      <c r="M4" s="1224"/>
      <c r="N4" s="1224"/>
      <c r="O4" s="35"/>
      <c r="P4" s="32"/>
    </row>
    <row r="5" spans="1:16" ht="18" customHeight="1">
      <c r="A5" s="41"/>
      <c r="B5" s="32"/>
      <c r="C5" s="42"/>
      <c r="D5" s="881"/>
      <c r="E5" s="881"/>
      <c r="F5" s="881"/>
      <c r="G5" s="881"/>
      <c r="H5" s="881"/>
      <c r="I5" s="881"/>
      <c r="J5" s="881"/>
      <c r="K5" s="881"/>
      <c r="L5" s="43" t="s">
        <v>242</v>
      </c>
      <c r="M5" s="43"/>
      <c r="N5" s="43"/>
      <c r="O5" s="32"/>
      <c r="P5" s="32"/>
    </row>
    <row r="6" spans="1:18" ht="33" customHeight="1">
      <c r="A6" s="1216" t="s">
        <v>53</v>
      </c>
      <c r="B6" s="1217"/>
      <c r="C6" s="928" t="s">
        <v>243</v>
      </c>
      <c r="D6" s="928"/>
      <c r="E6" s="928"/>
      <c r="F6" s="928"/>
      <c r="G6" s="1226" t="s">
        <v>7</v>
      </c>
      <c r="H6" s="1227"/>
      <c r="I6" s="1227"/>
      <c r="J6" s="1227"/>
      <c r="K6" s="1227"/>
      <c r="L6" s="1227"/>
      <c r="M6" s="1227"/>
      <c r="N6" s="1228"/>
      <c r="O6" s="1235" t="s">
        <v>244</v>
      </c>
      <c r="P6" s="1236"/>
      <c r="Q6" s="1236"/>
      <c r="R6" s="1237"/>
    </row>
    <row r="7" spans="1:18" ht="29.25" customHeight="1">
      <c r="A7" s="1218"/>
      <c r="B7" s="1219"/>
      <c r="C7" s="928"/>
      <c r="D7" s="928"/>
      <c r="E7" s="928"/>
      <c r="F7" s="928"/>
      <c r="G7" s="1226" t="s">
        <v>245</v>
      </c>
      <c r="H7" s="1227"/>
      <c r="I7" s="1227"/>
      <c r="J7" s="1228"/>
      <c r="K7" s="1226" t="s">
        <v>88</v>
      </c>
      <c r="L7" s="1227"/>
      <c r="M7" s="1227"/>
      <c r="N7" s="1228"/>
      <c r="O7" s="45" t="s">
        <v>246</v>
      </c>
      <c r="P7" s="45" t="s">
        <v>247</v>
      </c>
      <c r="Q7" s="1238" t="s">
        <v>248</v>
      </c>
      <c r="R7" s="1238" t="s">
        <v>249</v>
      </c>
    </row>
    <row r="8" spans="1:18" ht="26.25" customHeight="1">
      <c r="A8" s="1218"/>
      <c r="B8" s="1219"/>
      <c r="C8" s="1213" t="s">
        <v>85</v>
      </c>
      <c r="D8" s="1214"/>
      <c r="E8" s="1213" t="s">
        <v>84</v>
      </c>
      <c r="F8" s="1214"/>
      <c r="G8" s="1213" t="s">
        <v>86</v>
      </c>
      <c r="H8" s="1215"/>
      <c r="I8" s="1213" t="s">
        <v>87</v>
      </c>
      <c r="J8" s="1215"/>
      <c r="K8" s="1213" t="s">
        <v>89</v>
      </c>
      <c r="L8" s="1215"/>
      <c r="M8" s="1213" t="s">
        <v>90</v>
      </c>
      <c r="N8" s="1215"/>
      <c r="O8" s="1240" t="s">
        <v>250</v>
      </c>
      <c r="P8" s="1241" t="s">
        <v>251</v>
      </c>
      <c r="Q8" s="1238"/>
      <c r="R8" s="1238"/>
    </row>
    <row r="9" spans="1:18" ht="30.75" customHeight="1">
      <c r="A9" s="1218"/>
      <c r="B9" s="1219"/>
      <c r="C9" s="46" t="s">
        <v>3</v>
      </c>
      <c r="D9" s="44" t="s">
        <v>9</v>
      </c>
      <c r="E9" s="44" t="s">
        <v>3</v>
      </c>
      <c r="F9" s="44" t="s">
        <v>9</v>
      </c>
      <c r="G9" s="47" t="s">
        <v>3</v>
      </c>
      <c r="H9" s="47" t="s">
        <v>9</v>
      </c>
      <c r="I9" s="47" t="s">
        <v>3</v>
      </c>
      <c r="J9" s="47" t="s">
        <v>9</v>
      </c>
      <c r="K9" s="47" t="s">
        <v>3</v>
      </c>
      <c r="L9" s="47" t="s">
        <v>9</v>
      </c>
      <c r="M9" s="47" t="s">
        <v>3</v>
      </c>
      <c r="N9" s="47" t="s">
        <v>9</v>
      </c>
      <c r="O9" s="1240"/>
      <c r="P9" s="1242"/>
      <c r="Q9" s="1239"/>
      <c r="R9" s="1239"/>
    </row>
    <row r="10" spans="1:18" s="52" customFormat="1" ht="18" customHeight="1">
      <c r="A10" s="1232" t="s">
        <v>6</v>
      </c>
      <c r="B10" s="1232"/>
      <c r="C10" s="48">
        <v>1</v>
      </c>
      <c r="D10" s="48">
        <v>2</v>
      </c>
      <c r="E10" s="48">
        <v>3</v>
      </c>
      <c r="F10" s="48">
        <v>4</v>
      </c>
      <c r="G10" s="48">
        <v>5</v>
      </c>
      <c r="H10" s="48">
        <v>6</v>
      </c>
      <c r="I10" s="48">
        <v>7</v>
      </c>
      <c r="J10" s="48">
        <v>8</v>
      </c>
      <c r="K10" s="48">
        <v>9</v>
      </c>
      <c r="L10" s="48">
        <v>10</v>
      </c>
      <c r="M10" s="48">
        <v>11</v>
      </c>
      <c r="N10" s="48">
        <v>12</v>
      </c>
      <c r="O10" s="49" t="s">
        <v>82</v>
      </c>
      <c r="P10" s="49" t="s">
        <v>83</v>
      </c>
      <c r="Q10" s="50"/>
      <c r="R10" s="51"/>
    </row>
    <row r="11" spans="1:18" s="52" customFormat="1" ht="18" customHeight="1" hidden="1">
      <c r="A11" s="1233" t="s">
        <v>252</v>
      </c>
      <c r="B11" s="1234"/>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1222" t="s">
        <v>356</v>
      </c>
      <c r="B12" s="1223"/>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1220" t="s">
        <v>31</v>
      </c>
      <c r="B13" s="1221"/>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253</v>
      </c>
    </row>
    <row r="14" spans="1:37" s="52" customFormat="1" ht="18" customHeight="1">
      <c r="A14" s="59" t="s">
        <v>0</v>
      </c>
      <c r="B14" s="60" t="s">
        <v>76</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254</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255</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256</v>
      </c>
    </row>
    <row r="18" spans="1:18" s="70" customFormat="1" ht="18" customHeight="1">
      <c r="A18" s="66" t="s">
        <v>45</v>
      </c>
      <c r="B18" s="67" t="s">
        <v>257</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54</v>
      </c>
      <c r="B19" s="67" t="s">
        <v>258</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55</v>
      </c>
      <c r="B20" s="71" t="s">
        <v>259</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56</v>
      </c>
      <c r="B21" s="67" t="s">
        <v>260</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261</v>
      </c>
      <c r="AK21" s="52" t="s">
        <v>262</v>
      </c>
      <c r="AL21" s="52" t="s">
        <v>263</v>
      </c>
      <c r="AM21" s="63" t="s">
        <v>264</v>
      </c>
    </row>
    <row r="22" spans="1:39" s="52" customFormat="1" ht="18" customHeight="1">
      <c r="A22" s="66" t="s">
        <v>57</v>
      </c>
      <c r="B22" s="67" t="s">
        <v>265</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266</v>
      </c>
    </row>
    <row r="23" spans="1:18" s="52" customFormat="1" ht="18" customHeight="1">
      <c r="A23" s="66" t="s">
        <v>58</v>
      </c>
      <c r="B23" s="67" t="s">
        <v>267</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59</v>
      </c>
      <c r="B24" s="67" t="s">
        <v>268</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261</v>
      </c>
    </row>
    <row r="25" spans="1:36" s="52" customFormat="1" ht="18" customHeight="1">
      <c r="A25" s="66" t="s">
        <v>79</v>
      </c>
      <c r="B25" s="67" t="s">
        <v>269</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270</v>
      </c>
    </row>
    <row r="26" spans="1:44" s="52" customFormat="1" ht="18" customHeight="1">
      <c r="A26" s="66" t="s">
        <v>80</v>
      </c>
      <c r="B26" s="67" t="s">
        <v>271</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912" t="s">
        <v>357</v>
      </c>
      <c r="C28" s="912"/>
      <c r="D28" s="912"/>
      <c r="E28" s="912"/>
      <c r="F28" s="75"/>
      <c r="G28" s="76"/>
      <c r="H28" s="76"/>
      <c r="I28" s="76"/>
      <c r="J28" s="912" t="s">
        <v>358</v>
      </c>
      <c r="K28" s="912"/>
      <c r="L28" s="912"/>
      <c r="M28" s="912"/>
      <c r="N28" s="912"/>
      <c r="O28" s="77"/>
      <c r="P28" s="77"/>
      <c r="AG28" s="78" t="s">
        <v>273</v>
      </c>
      <c r="AI28" s="79">
        <f>82/88</f>
        <v>0.9318181818181818</v>
      </c>
    </row>
    <row r="29" spans="1:16" s="85" customFormat="1" ht="19.5" customHeight="1">
      <c r="A29" s="80"/>
      <c r="B29" s="1212" t="s">
        <v>35</v>
      </c>
      <c r="C29" s="1212"/>
      <c r="D29" s="1212"/>
      <c r="E29" s="1212"/>
      <c r="F29" s="82"/>
      <c r="G29" s="83"/>
      <c r="H29" s="83"/>
      <c r="I29" s="83"/>
      <c r="J29" s="1212" t="s">
        <v>274</v>
      </c>
      <c r="K29" s="1212"/>
      <c r="L29" s="1212"/>
      <c r="M29" s="1212"/>
      <c r="N29" s="1212"/>
      <c r="O29" s="84"/>
      <c r="P29" s="84"/>
    </row>
    <row r="30" spans="1:16" s="85" customFormat="1" ht="19.5" customHeight="1">
      <c r="A30" s="80"/>
      <c r="B30" s="916"/>
      <c r="C30" s="916"/>
      <c r="D30" s="916"/>
      <c r="E30" s="82"/>
      <c r="F30" s="82"/>
      <c r="G30" s="83"/>
      <c r="H30" s="83"/>
      <c r="I30" s="83"/>
      <c r="J30" s="931"/>
      <c r="K30" s="931"/>
      <c r="L30" s="931"/>
      <c r="M30" s="931"/>
      <c r="N30" s="931"/>
      <c r="O30" s="84"/>
      <c r="P30" s="84"/>
    </row>
    <row r="31" spans="1:16" s="85" customFormat="1" ht="8.25" customHeight="1">
      <c r="A31" s="80"/>
      <c r="B31" s="86"/>
      <c r="C31" s="86" t="s">
        <v>81</v>
      </c>
      <c r="D31" s="86"/>
      <c r="E31" s="87"/>
      <c r="F31" s="87"/>
      <c r="G31" s="88"/>
      <c r="H31" s="88"/>
      <c r="I31" s="88"/>
      <c r="J31" s="86"/>
      <c r="K31" s="86"/>
      <c r="L31" s="86"/>
      <c r="M31" s="86"/>
      <c r="N31" s="86"/>
      <c r="O31" s="84"/>
      <c r="P31" s="84"/>
    </row>
    <row r="32" spans="1:16" s="85" customFormat="1" ht="9" customHeight="1">
      <c r="A32" s="80"/>
      <c r="B32" s="1244" t="s">
        <v>275</v>
      </c>
      <c r="C32" s="1244"/>
      <c r="D32" s="1244"/>
      <c r="E32" s="1244"/>
      <c r="F32" s="87"/>
      <c r="G32" s="88"/>
      <c r="H32" s="88"/>
      <c r="I32" s="88"/>
      <c r="J32" s="1243" t="s">
        <v>275</v>
      </c>
      <c r="K32" s="1243"/>
      <c r="L32" s="1243"/>
      <c r="M32" s="1243"/>
      <c r="N32" s="1243"/>
      <c r="O32" s="84"/>
      <c r="P32" s="84"/>
    </row>
    <row r="33" spans="1:16" s="85" customFormat="1" ht="19.5" customHeight="1">
      <c r="A33" s="80"/>
      <c r="B33" s="1212" t="s">
        <v>276</v>
      </c>
      <c r="C33" s="1212"/>
      <c r="D33" s="1212"/>
      <c r="E33" s="1212"/>
      <c r="F33" s="82"/>
      <c r="G33" s="83"/>
      <c r="H33" s="83"/>
      <c r="I33" s="83"/>
      <c r="J33" s="81"/>
      <c r="K33" s="1212" t="s">
        <v>276</v>
      </c>
      <c r="L33" s="1212"/>
      <c r="M33" s="1212"/>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915" t="s">
        <v>229</v>
      </c>
      <c r="C36" s="915"/>
      <c r="D36" s="915"/>
      <c r="E36" s="915"/>
      <c r="F36" s="91"/>
      <c r="G36" s="91"/>
      <c r="H36" s="91"/>
      <c r="I36" s="91"/>
      <c r="J36" s="914" t="s">
        <v>230</v>
      </c>
      <c r="K36" s="914"/>
      <c r="L36" s="914"/>
      <c r="M36" s="914"/>
      <c r="N36" s="914"/>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17.xml><?xml version="1.0" encoding="utf-8"?>
<worksheet xmlns="http://schemas.openxmlformats.org/spreadsheetml/2006/main" xmlns:r="http://schemas.openxmlformats.org/officeDocument/2006/relationships">
  <dimension ref="A1:N29"/>
  <sheetViews>
    <sheetView zoomScalePageLayoutView="0" workbookViewId="0" topLeftCell="A4">
      <selection activeCell="F15" sqref="F15"/>
    </sheetView>
  </sheetViews>
  <sheetFormatPr defaultColWidth="9.00390625" defaultRowHeight="15.75"/>
  <cols>
    <col min="1" max="1" width="2.625" style="518" customWidth="1"/>
    <col min="2" max="2" width="30.375" style="518" customWidth="1"/>
    <col min="3" max="3" width="6.25390625" style="518" customWidth="1"/>
    <col min="4" max="4" width="10.50390625" style="518" customWidth="1"/>
    <col min="5" max="5" width="6.625" style="518" customWidth="1"/>
    <col min="6" max="6" width="10.125" style="518" customWidth="1"/>
    <col min="7" max="7" width="6.50390625" style="518" customWidth="1"/>
    <col min="8" max="8" width="10.50390625" style="518" customWidth="1"/>
    <col min="9" max="9" width="6.625" style="518" customWidth="1"/>
    <col min="10" max="10" width="10.375" style="518" customWidth="1"/>
    <col min="11" max="11" width="6.625" style="518" customWidth="1"/>
    <col min="12" max="12" width="8.75390625" style="518" customWidth="1"/>
    <col min="13" max="13" width="6.50390625" style="518" customWidth="1"/>
    <col min="14" max="14" width="11.625" style="518" customWidth="1"/>
    <col min="15" max="16384" width="9.00390625" style="518" customWidth="1"/>
  </cols>
  <sheetData>
    <row r="1" spans="1:14" ht="17.25" customHeight="1">
      <c r="A1" s="516" t="s">
        <v>29</v>
      </c>
      <c r="B1" s="516"/>
      <c r="C1" s="1246" t="s">
        <v>500</v>
      </c>
      <c r="D1" s="1246"/>
      <c r="E1" s="1246"/>
      <c r="F1" s="1246"/>
      <c r="G1" s="1246"/>
      <c r="H1" s="1246"/>
      <c r="I1" s="1246"/>
      <c r="J1" s="1246"/>
      <c r="K1" s="1246"/>
      <c r="L1" s="517" t="s">
        <v>501</v>
      </c>
      <c r="M1" s="517"/>
      <c r="N1" s="517"/>
    </row>
    <row r="2" spans="1:14" ht="15.75">
      <c r="A2" s="519" t="s">
        <v>226</v>
      </c>
      <c r="B2" s="516"/>
      <c r="C2" s="1246"/>
      <c r="D2" s="1246"/>
      <c r="E2" s="1246"/>
      <c r="F2" s="1246"/>
      <c r="G2" s="1246"/>
      <c r="H2" s="1246"/>
      <c r="I2" s="1246"/>
      <c r="J2" s="1246"/>
      <c r="K2" s="1246"/>
      <c r="L2" s="1247" t="s">
        <v>484</v>
      </c>
      <c r="M2" s="1247"/>
      <c r="N2" s="1247"/>
    </row>
    <row r="3" spans="1:14" ht="17.25">
      <c r="A3" s="519" t="s">
        <v>227</v>
      </c>
      <c r="B3" s="516"/>
      <c r="C3" s="520"/>
      <c r="D3" s="520"/>
      <c r="E3" s="1248" t="s">
        <v>508</v>
      </c>
      <c r="F3" s="1248"/>
      <c r="G3" s="1248"/>
      <c r="H3" s="1248"/>
      <c r="I3" s="1248"/>
      <c r="J3" s="520"/>
      <c r="K3" s="520"/>
      <c r="L3" s="1249" t="s">
        <v>502</v>
      </c>
      <c r="M3" s="1249"/>
      <c r="N3" s="1249"/>
    </row>
    <row r="4" spans="1:14" ht="17.25">
      <c r="A4" s="1250" t="s">
        <v>503</v>
      </c>
      <c r="B4" s="1250"/>
      <c r="C4" s="1250"/>
      <c r="D4" s="1250"/>
      <c r="E4" s="522"/>
      <c r="F4" s="523"/>
      <c r="G4" s="524"/>
      <c r="H4" s="524"/>
      <c r="I4" s="524"/>
      <c r="J4" s="524"/>
      <c r="K4" s="525"/>
      <c r="L4" s="1247" t="s">
        <v>504</v>
      </c>
      <c r="M4" s="1247"/>
      <c r="N4" s="1247"/>
    </row>
    <row r="5" spans="1:14" ht="17.25">
      <c r="A5" s="526"/>
      <c r="B5" s="525"/>
      <c r="C5" s="527"/>
      <c r="D5" s="528"/>
      <c r="E5" s="528"/>
      <c r="F5" s="528"/>
      <c r="G5" s="529"/>
      <c r="H5" s="529"/>
      <c r="I5" s="529"/>
      <c r="J5" s="530"/>
      <c r="K5" s="525"/>
      <c r="L5" s="531" t="s">
        <v>505</v>
      </c>
      <c r="M5" s="530"/>
      <c r="N5" s="530"/>
    </row>
    <row r="6" spans="1:14" ht="15" customHeight="1">
      <c r="A6" s="1253" t="s">
        <v>53</v>
      </c>
      <c r="B6" s="1254"/>
      <c r="C6" s="1257" t="s">
        <v>243</v>
      </c>
      <c r="D6" s="1257"/>
      <c r="E6" s="1257"/>
      <c r="F6" s="1257"/>
      <c r="G6" s="1261" t="s">
        <v>7</v>
      </c>
      <c r="H6" s="1262"/>
      <c r="I6" s="1262"/>
      <c r="J6" s="1262"/>
      <c r="K6" s="1262"/>
      <c r="L6" s="1262"/>
      <c r="M6" s="1262"/>
      <c r="N6" s="1263"/>
    </row>
    <row r="7" spans="1:14" ht="46.5" customHeight="1">
      <c r="A7" s="1255"/>
      <c r="B7" s="1256"/>
      <c r="C7" s="1257"/>
      <c r="D7" s="1257"/>
      <c r="E7" s="1257"/>
      <c r="F7" s="1257"/>
      <c r="G7" s="1261" t="s">
        <v>245</v>
      </c>
      <c r="H7" s="1262"/>
      <c r="I7" s="1262"/>
      <c r="J7" s="1263"/>
      <c r="K7" s="1261" t="s">
        <v>88</v>
      </c>
      <c r="L7" s="1262"/>
      <c r="M7" s="1262"/>
      <c r="N7" s="1263"/>
    </row>
    <row r="8" spans="1:14" ht="35.25" customHeight="1">
      <c r="A8" s="1255"/>
      <c r="B8" s="1256"/>
      <c r="C8" s="1258" t="s">
        <v>85</v>
      </c>
      <c r="D8" s="1259"/>
      <c r="E8" s="1258" t="s">
        <v>84</v>
      </c>
      <c r="F8" s="1259"/>
      <c r="G8" s="1258" t="s">
        <v>86</v>
      </c>
      <c r="H8" s="1260"/>
      <c r="I8" s="1258" t="s">
        <v>87</v>
      </c>
      <c r="J8" s="1260"/>
      <c r="K8" s="1258" t="s">
        <v>89</v>
      </c>
      <c r="L8" s="1260"/>
      <c r="M8" s="1258" t="s">
        <v>90</v>
      </c>
      <c r="N8" s="1260"/>
    </row>
    <row r="9" spans="1:14" ht="32.25" customHeight="1">
      <c r="A9" s="1255"/>
      <c r="B9" s="1256"/>
      <c r="C9" s="533" t="s">
        <v>3</v>
      </c>
      <c r="D9" s="532" t="s">
        <v>9</v>
      </c>
      <c r="E9" s="532" t="s">
        <v>3</v>
      </c>
      <c r="F9" s="532" t="s">
        <v>9</v>
      </c>
      <c r="G9" s="534" t="s">
        <v>3</v>
      </c>
      <c r="H9" s="534" t="s">
        <v>9</v>
      </c>
      <c r="I9" s="534" t="s">
        <v>3</v>
      </c>
      <c r="J9" s="534" t="s">
        <v>9</v>
      </c>
      <c r="K9" s="534" t="s">
        <v>3</v>
      </c>
      <c r="L9" s="534" t="s">
        <v>9</v>
      </c>
      <c r="M9" s="534" t="s">
        <v>3</v>
      </c>
      <c r="N9" s="534" t="s">
        <v>9</v>
      </c>
    </row>
    <row r="10" spans="1:14" ht="17.25">
      <c r="A10" s="1251" t="s">
        <v>6</v>
      </c>
      <c r="B10" s="1251"/>
      <c r="C10" s="602">
        <v>1</v>
      </c>
      <c r="D10" s="602">
        <v>2</v>
      </c>
      <c r="E10" s="602">
        <v>3</v>
      </c>
      <c r="F10" s="602">
        <v>4</v>
      </c>
      <c r="G10" s="602">
        <v>5</v>
      </c>
      <c r="H10" s="602">
        <v>6</v>
      </c>
      <c r="I10" s="602">
        <v>7</v>
      </c>
      <c r="J10" s="602">
        <v>8</v>
      </c>
      <c r="K10" s="602">
        <v>9</v>
      </c>
      <c r="L10" s="602">
        <v>10</v>
      </c>
      <c r="M10" s="602">
        <v>11</v>
      </c>
      <c r="N10" s="602">
        <v>12</v>
      </c>
    </row>
    <row r="11" spans="1:14" ht="15" customHeight="1">
      <c r="A11" s="1252" t="s">
        <v>115</v>
      </c>
      <c r="B11" s="1252"/>
      <c r="C11" s="618">
        <f aca="true" t="shared" si="0" ref="C11:N11">C12+C13</f>
        <v>131</v>
      </c>
      <c r="D11" s="618">
        <f t="shared" si="0"/>
        <v>226812</v>
      </c>
      <c r="E11" s="618">
        <f t="shared" si="0"/>
        <v>129</v>
      </c>
      <c r="F11" s="618">
        <f t="shared" si="0"/>
        <v>195475</v>
      </c>
      <c r="G11" s="618">
        <f t="shared" si="0"/>
        <v>11</v>
      </c>
      <c r="H11" s="618">
        <f t="shared" si="0"/>
        <v>32647</v>
      </c>
      <c r="I11" s="618">
        <f t="shared" si="0"/>
        <v>9</v>
      </c>
      <c r="J11" s="618">
        <f t="shared" si="0"/>
        <v>21567</v>
      </c>
      <c r="K11" s="618">
        <f t="shared" si="0"/>
        <v>120</v>
      </c>
      <c r="L11" s="618">
        <f t="shared" si="0"/>
        <v>194165</v>
      </c>
      <c r="M11" s="618">
        <f t="shared" si="0"/>
        <v>120</v>
      </c>
      <c r="N11" s="618">
        <f t="shared" si="0"/>
        <v>173908</v>
      </c>
    </row>
    <row r="12" spans="1:14" s="621" customFormat="1" ht="15" customHeight="1">
      <c r="A12" s="617" t="s">
        <v>0</v>
      </c>
      <c r="B12" s="617" t="s">
        <v>472</v>
      </c>
      <c r="C12" s="619">
        <f>G12+K12</f>
        <v>0</v>
      </c>
      <c r="D12" s="619">
        <f>H12+L12</f>
        <v>0</v>
      </c>
      <c r="E12" s="619">
        <f>I12+M12</f>
        <v>0</v>
      </c>
      <c r="F12" s="619">
        <f>J12+N12</f>
        <v>0</v>
      </c>
      <c r="G12" s="620"/>
      <c r="H12" s="620"/>
      <c r="I12" s="620"/>
      <c r="J12" s="620"/>
      <c r="K12" s="620"/>
      <c r="L12" s="620"/>
      <c r="M12" s="620"/>
      <c r="N12" s="620"/>
    </row>
    <row r="13" spans="1:14" s="621" customFormat="1" ht="15" customHeight="1">
      <c r="A13" s="617" t="s">
        <v>1</v>
      </c>
      <c r="B13" s="617" t="s">
        <v>551</v>
      </c>
      <c r="C13" s="619">
        <f>C14+C15+C16+C17+C18+C19+C20+C21+C22</f>
        <v>131</v>
      </c>
      <c r="D13" s="619">
        <f aca="true" t="shared" si="1" ref="D13:N13">D14+D15+D16+D17+D18+D19+D20+D21+D22</f>
        <v>226812</v>
      </c>
      <c r="E13" s="619">
        <f t="shared" si="1"/>
        <v>129</v>
      </c>
      <c r="F13" s="619">
        <f t="shared" si="1"/>
        <v>195475</v>
      </c>
      <c r="G13" s="619">
        <f t="shared" si="1"/>
        <v>11</v>
      </c>
      <c r="H13" s="619">
        <f t="shared" si="1"/>
        <v>32647</v>
      </c>
      <c r="I13" s="619">
        <f t="shared" si="1"/>
        <v>9</v>
      </c>
      <c r="J13" s="619">
        <f t="shared" si="1"/>
        <v>21567</v>
      </c>
      <c r="K13" s="619">
        <f t="shared" si="1"/>
        <v>120</v>
      </c>
      <c r="L13" s="619">
        <f t="shared" si="1"/>
        <v>194165</v>
      </c>
      <c r="M13" s="619">
        <f t="shared" si="1"/>
        <v>120</v>
      </c>
      <c r="N13" s="619">
        <f t="shared" si="1"/>
        <v>173908</v>
      </c>
    </row>
    <row r="14" spans="1:14" s="537" customFormat="1" ht="15" customHeight="1">
      <c r="A14" s="536">
        <v>1</v>
      </c>
      <c r="B14" s="536" t="s">
        <v>474</v>
      </c>
      <c r="C14" s="619">
        <f aca="true" t="shared" si="2" ref="C14:F22">G14+K14</f>
        <v>120</v>
      </c>
      <c r="D14" s="619">
        <f t="shared" si="2"/>
        <v>173908</v>
      </c>
      <c r="E14" s="619">
        <f t="shared" si="2"/>
        <v>120</v>
      </c>
      <c r="F14" s="619">
        <f t="shared" si="2"/>
        <v>173908</v>
      </c>
      <c r="G14" s="622">
        <v>0</v>
      </c>
      <c r="H14" s="622">
        <v>0</v>
      </c>
      <c r="I14" s="622">
        <v>0</v>
      </c>
      <c r="J14" s="622">
        <v>0</v>
      </c>
      <c r="K14" s="622">
        <v>120</v>
      </c>
      <c r="L14" s="622">
        <v>173908</v>
      </c>
      <c r="M14" s="622">
        <v>120</v>
      </c>
      <c r="N14" s="622">
        <v>173908</v>
      </c>
    </row>
    <row r="15" spans="1:14" s="537" customFormat="1" ht="15" customHeight="1">
      <c r="A15" s="536">
        <v>2</v>
      </c>
      <c r="B15" s="536" t="s">
        <v>475</v>
      </c>
      <c r="C15" s="619">
        <f t="shared" si="2"/>
        <v>7</v>
      </c>
      <c r="D15" s="619">
        <f t="shared" si="2"/>
        <v>16986</v>
      </c>
      <c r="E15" s="619">
        <f t="shared" si="2"/>
        <v>7</v>
      </c>
      <c r="F15" s="619">
        <f t="shared" si="2"/>
        <v>16986</v>
      </c>
      <c r="G15" s="622">
        <v>7</v>
      </c>
      <c r="H15" s="622">
        <v>16986</v>
      </c>
      <c r="I15" s="622">
        <v>7</v>
      </c>
      <c r="J15" s="622">
        <v>16986</v>
      </c>
      <c r="K15" s="622"/>
      <c r="L15" s="622"/>
      <c r="M15" s="622"/>
      <c r="N15" s="622"/>
    </row>
    <row r="16" spans="1:14" s="537" customFormat="1" ht="15" customHeight="1">
      <c r="A16" s="536">
        <v>3</v>
      </c>
      <c r="B16" s="536" t="s">
        <v>476</v>
      </c>
      <c r="C16" s="619">
        <f t="shared" si="2"/>
        <v>0</v>
      </c>
      <c r="D16" s="619">
        <f t="shared" si="2"/>
        <v>0</v>
      </c>
      <c r="E16" s="619">
        <f t="shared" si="2"/>
        <v>0</v>
      </c>
      <c r="F16" s="619">
        <f t="shared" si="2"/>
        <v>0</v>
      </c>
      <c r="G16" s="622"/>
      <c r="H16" s="622"/>
      <c r="I16" s="622"/>
      <c r="J16" s="622"/>
      <c r="K16" s="622"/>
      <c r="L16" s="622"/>
      <c r="M16" s="622"/>
      <c r="N16" s="622"/>
    </row>
    <row r="17" spans="1:14" s="537" customFormat="1" ht="15" customHeight="1">
      <c r="A17" s="538">
        <v>4</v>
      </c>
      <c r="B17" s="536" t="s">
        <v>477</v>
      </c>
      <c r="C17" s="619">
        <f t="shared" si="2"/>
        <v>0</v>
      </c>
      <c r="D17" s="619">
        <f t="shared" si="2"/>
        <v>20257</v>
      </c>
      <c r="E17" s="619">
        <f t="shared" si="2"/>
        <v>0</v>
      </c>
      <c r="F17" s="619">
        <f t="shared" si="2"/>
        <v>0</v>
      </c>
      <c r="G17" s="622"/>
      <c r="H17" s="622"/>
      <c r="I17" s="622"/>
      <c r="J17" s="622"/>
      <c r="K17" s="622"/>
      <c r="L17" s="623" t="s">
        <v>549</v>
      </c>
      <c r="M17" s="622"/>
      <c r="N17" s="622"/>
    </row>
    <row r="18" spans="1:14" s="537" customFormat="1" ht="15" customHeight="1">
      <c r="A18" s="538">
        <v>5</v>
      </c>
      <c r="B18" s="536" t="s">
        <v>478</v>
      </c>
      <c r="C18" s="619">
        <f t="shared" si="2"/>
        <v>0</v>
      </c>
      <c r="D18" s="619">
        <f t="shared" si="2"/>
        <v>0</v>
      </c>
      <c r="E18" s="619">
        <f t="shared" si="2"/>
        <v>0</v>
      </c>
      <c r="F18" s="619">
        <f t="shared" si="2"/>
        <v>0</v>
      </c>
      <c r="G18" s="624">
        <v>0</v>
      </c>
      <c r="H18" s="624">
        <v>0</v>
      </c>
      <c r="I18" s="622">
        <v>0</v>
      </c>
      <c r="J18" s="622">
        <v>0</v>
      </c>
      <c r="K18" s="622">
        <v>0</v>
      </c>
      <c r="L18" s="622">
        <v>0</v>
      </c>
      <c r="M18" s="622">
        <v>0</v>
      </c>
      <c r="N18" s="622">
        <v>0</v>
      </c>
    </row>
    <row r="19" spans="1:14" s="537" customFormat="1" ht="15" customHeight="1">
      <c r="A19" s="538">
        <v>6</v>
      </c>
      <c r="B19" s="536" t="s">
        <v>479</v>
      </c>
      <c r="C19" s="619">
        <f t="shared" si="2"/>
        <v>0</v>
      </c>
      <c r="D19" s="619">
        <f t="shared" si="2"/>
        <v>0</v>
      </c>
      <c r="E19" s="619">
        <f t="shared" si="2"/>
        <v>0</v>
      </c>
      <c r="F19" s="619">
        <f t="shared" si="2"/>
        <v>0</v>
      </c>
      <c r="G19" s="622"/>
      <c r="H19" s="622"/>
      <c r="I19" s="622"/>
      <c r="J19" s="622"/>
      <c r="K19" s="622"/>
      <c r="L19" s="622"/>
      <c r="M19" s="622"/>
      <c r="N19" s="622"/>
    </row>
    <row r="20" spans="1:14" s="537" customFormat="1" ht="15" customHeight="1">
      <c r="A20" s="538">
        <v>7</v>
      </c>
      <c r="B20" s="536" t="s">
        <v>480</v>
      </c>
      <c r="C20" s="619">
        <f t="shared" si="2"/>
        <v>2</v>
      </c>
      <c r="D20" s="619">
        <f t="shared" si="2"/>
        <v>4581</v>
      </c>
      <c r="E20" s="619">
        <f t="shared" si="2"/>
        <v>2</v>
      </c>
      <c r="F20" s="619">
        <f t="shared" si="2"/>
        <v>4581</v>
      </c>
      <c r="G20" s="622">
        <v>2</v>
      </c>
      <c r="H20" s="622">
        <v>4581</v>
      </c>
      <c r="I20" s="622">
        <v>2</v>
      </c>
      <c r="J20" s="622">
        <v>4581</v>
      </c>
      <c r="K20" s="622">
        <v>0</v>
      </c>
      <c r="L20" s="622">
        <v>0</v>
      </c>
      <c r="M20" s="622">
        <v>0</v>
      </c>
      <c r="N20" s="622">
        <v>0</v>
      </c>
    </row>
    <row r="21" spans="1:14" s="537" customFormat="1" ht="15" customHeight="1">
      <c r="A21" s="538">
        <v>8</v>
      </c>
      <c r="B21" s="536" t="s">
        <v>481</v>
      </c>
      <c r="C21" s="619">
        <f t="shared" si="2"/>
        <v>0</v>
      </c>
      <c r="D21" s="619">
        <f t="shared" si="2"/>
        <v>0</v>
      </c>
      <c r="E21" s="619">
        <f t="shared" si="2"/>
        <v>0</v>
      </c>
      <c r="F21" s="619">
        <f t="shared" si="2"/>
        <v>0</v>
      </c>
      <c r="G21" s="622">
        <v>0</v>
      </c>
      <c r="H21" s="622">
        <v>0</v>
      </c>
      <c r="I21" s="622">
        <v>0</v>
      </c>
      <c r="J21" s="622">
        <v>0</v>
      </c>
      <c r="K21" s="622">
        <v>0</v>
      </c>
      <c r="L21" s="622">
        <v>0</v>
      </c>
      <c r="M21" s="622">
        <v>0</v>
      </c>
      <c r="N21" s="622">
        <v>0</v>
      </c>
    </row>
    <row r="22" spans="1:14" s="537" customFormat="1" ht="15" customHeight="1">
      <c r="A22" s="538">
        <v>9</v>
      </c>
      <c r="B22" s="536" t="s">
        <v>482</v>
      </c>
      <c r="C22" s="619">
        <f t="shared" si="2"/>
        <v>2</v>
      </c>
      <c r="D22" s="619">
        <f t="shared" si="2"/>
        <v>11080</v>
      </c>
      <c r="E22" s="619">
        <f t="shared" si="2"/>
        <v>0</v>
      </c>
      <c r="F22" s="619">
        <f t="shared" si="2"/>
        <v>0</v>
      </c>
      <c r="G22" s="622">
        <v>2</v>
      </c>
      <c r="H22" s="622">
        <v>11080</v>
      </c>
      <c r="I22" s="622"/>
      <c r="J22" s="622"/>
      <c r="K22" s="622"/>
      <c r="L22" s="622"/>
      <c r="M22" s="622"/>
      <c r="N22" s="622"/>
    </row>
    <row r="23" spans="2:14" ht="18.75">
      <c r="B23" s="539"/>
      <c r="G23" s="1264" t="s">
        <v>499</v>
      </c>
      <c r="H23" s="1264"/>
      <c r="I23" s="1264"/>
      <c r="J23" s="1264"/>
      <c r="K23" s="1264"/>
      <c r="L23" s="1264"/>
      <c r="M23" s="1264"/>
      <c r="N23" s="1264"/>
    </row>
    <row r="24" spans="2:14" ht="18.75">
      <c r="B24" s="539" t="s">
        <v>506</v>
      </c>
      <c r="G24" s="1265" t="s">
        <v>507</v>
      </c>
      <c r="H24" s="1265"/>
      <c r="I24" s="1265"/>
      <c r="J24" s="1265"/>
      <c r="K24" s="1265"/>
      <c r="L24" s="1265"/>
      <c r="M24" s="1265"/>
      <c r="N24" s="1265"/>
    </row>
    <row r="25" spans="2:14" ht="18.75">
      <c r="B25" s="539"/>
      <c r="G25" s="1265" t="s">
        <v>487</v>
      </c>
      <c r="H25" s="1265"/>
      <c r="I25" s="1265"/>
      <c r="J25" s="1265"/>
      <c r="K25" s="1265"/>
      <c r="L25" s="1265"/>
      <c r="M25" s="1265"/>
      <c r="N25" s="1265"/>
    </row>
    <row r="26" spans="2:8" ht="18.75">
      <c r="B26" s="539"/>
      <c r="G26" s="539"/>
      <c r="H26" s="539"/>
    </row>
    <row r="27" spans="2:8" ht="18.75">
      <c r="B27" s="539"/>
      <c r="G27" s="539"/>
      <c r="H27" s="539"/>
    </row>
    <row r="28" spans="2:8" ht="18.75">
      <c r="B28" s="539"/>
      <c r="G28" s="539"/>
      <c r="H28" s="539"/>
    </row>
    <row r="29" spans="2:14" ht="25.5" customHeight="1">
      <c r="B29" s="625" t="s">
        <v>423</v>
      </c>
      <c r="G29" s="1245" t="s">
        <v>424</v>
      </c>
      <c r="H29" s="1245"/>
      <c r="I29" s="1245"/>
      <c r="J29" s="1245"/>
      <c r="K29" s="1245"/>
      <c r="L29" s="1245"/>
      <c r="M29" s="1245"/>
      <c r="N29" s="1245"/>
    </row>
  </sheetData>
  <sheetProtection/>
  <mergeCells count="23">
    <mergeCell ref="G23:N23"/>
    <mergeCell ref="G24:N24"/>
    <mergeCell ref="G25:N25"/>
    <mergeCell ref="I8:J8"/>
    <mergeCell ref="K8:L8"/>
    <mergeCell ref="M8:N8"/>
    <mergeCell ref="C6:F7"/>
    <mergeCell ref="C8:D8"/>
    <mergeCell ref="E8:F8"/>
    <mergeCell ref="G8:H8"/>
    <mergeCell ref="G6:N6"/>
    <mergeCell ref="G7:J7"/>
    <mergeCell ref="K7:N7"/>
    <mergeCell ref="G29:N29"/>
    <mergeCell ref="C1:K2"/>
    <mergeCell ref="L2:N2"/>
    <mergeCell ref="E3:I3"/>
    <mergeCell ref="L3:N3"/>
    <mergeCell ref="A4:D4"/>
    <mergeCell ref="L4:N4"/>
    <mergeCell ref="A10:B10"/>
    <mergeCell ref="A11:B11"/>
    <mergeCell ref="A6:B9"/>
  </mergeCells>
  <printOptions/>
  <pageMargins left="0.17" right="0.17" top="0.19" bottom="0.18" header="0.17" footer="0.19"/>
  <pageSetup horizontalDpi="600" verticalDpi="600" orientation="landscape" paperSize="9" r:id="rId2"/>
  <ignoredErrors>
    <ignoredError sqref="C13:N13 C18:N19 C17:K17 M17:N17 C21:N21 C20:F20 K20:N20 C16:N16 C15:F15 K15:N15 C14:J14 C22:F22 I22:N22" formula="1"/>
    <ignoredError sqref="L17" numberStoredAsText="1" formula="1"/>
  </ignoredErrors>
  <drawing r:id="rId1"/>
</worksheet>
</file>

<file path=xl/worksheets/sheet18.xml><?xml version="1.0" encoding="utf-8"?>
<worksheet xmlns="http://schemas.openxmlformats.org/spreadsheetml/2006/main" xmlns:r="http://schemas.openxmlformats.org/officeDocument/2006/relationships">
  <dimension ref="A1:R30"/>
  <sheetViews>
    <sheetView zoomScalePageLayoutView="0" workbookViewId="0" topLeftCell="A4">
      <selection activeCell="R16" sqref="R16"/>
    </sheetView>
  </sheetViews>
  <sheetFormatPr defaultColWidth="9.00390625" defaultRowHeight="15.75"/>
  <cols>
    <col min="1" max="1" width="3.375" style="518" customWidth="1"/>
    <col min="2" max="2" width="27.00390625" style="518" customWidth="1"/>
    <col min="3" max="3" width="7.00390625" style="518" customWidth="1"/>
    <col min="4" max="4" width="5.75390625" style="518" customWidth="1"/>
    <col min="5" max="5" width="4.50390625" style="518" customWidth="1"/>
    <col min="6" max="6" width="5.125" style="518" customWidth="1"/>
    <col min="7" max="7" width="9.125" style="518" customWidth="1"/>
    <col min="8" max="8" width="8.00390625" style="518" customWidth="1"/>
    <col min="9" max="9" width="8.375" style="518" customWidth="1"/>
    <col min="10" max="10" width="7.125" style="518" customWidth="1"/>
    <col min="11" max="11" width="5.625" style="518" customWidth="1"/>
    <col min="12" max="12" width="5.25390625" style="518" customWidth="1"/>
    <col min="13" max="13" width="5.75390625" style="518" customWidth="1"/>
    <col min="14" max="14" width="8.625" style="518" customWidth="1"/>
    <col min="15" max="15" width="7.50390625" style="518" customWidth="1"/>
    <col min="16" max="16" width="9.375" style="518" customWidth="1"/>
    <col min="17" max="16384" width="9.00390625" style="518" customWidth="1"/>
  </cols>
  <sheetData>
    <row r="1" spans="1:16" ht="17.25">
      <c r="A1" s="1285" t="s">
        <v>26</v>
      </c>
      <c r="B1" s="1285"/>
      <c r="C1" s="541"/>
      <c r="D1" s="1286" t="s">
        <v>511</v>
      </c>
      <c r="E1" s="1286"/>
      <c r="F1" s="1286"/>
      <c r="G1" s="1286"/>
      <c r="H1" s="1286"/>
      <c r="I1" s="1286"/>
      <c r="J1" s="1286"/>
      <c r="K1" s="1286"/>
      <c r="L1" s="1286"/>
      <c r="M1" s="1287" t="s">
        <v>501</v>
      </c>
      <c r="N1" s="1287"/>
      <c r="O1" s="1287"/>
      <c r="P1" s="1287"/>
    </row>
    <row r="2" spans="1:16" ht="17.25">
      <c r="A2" s="1288" t="s">
        <v>509</v>
      </c>
      <c r="B2" s="1289"/>
      <c r="C2" s="1289"/>
      <c r="D2" s="1286"/>
      <c r="E2" s="1286"/>
      <c r="F2" s="1286"/>
      <c r="G2" s="1286"/>
      <c r="H2" s="1286"/>
      <c r="I2" s="1286"/>
      <c r="J2" s="1286"/>
      <c r="K2" s="1286"/>
      <c r="L2" s="1286"/>
      <c r="M2" s="1272" t="s">
        <v>510</v>
      </c>
      <c r="N2" s="1272"/>
      <c r="O2" s="1272"/>
      <c r="P2" s="1272"/>
    </row>
    <row r="3" spans="1:16" ht="17.25">
      <c r="A3" s="1287" t="s">
        <v>61</v>
      </c>
      <c r="B3" s="1287"/>
      <c r="C3" s="1287"/>
      <c r="D3" s="1286"/>
      <c r="E3" s="1286"/>
      <c r="F3" s="1286"/>
      <c r="G3" s="1286"/>
      <c r="H3" s="1286"/>
      <c r="I3" s="1286"/>
      <c r="J3" s="1286"/>
      <c r="K3" s="1286"/>
      <c r="L3" s="1286"/>
      <c r="M3" s="1290" t="s">
        <v>502</v>
      </c>
      <c r="N3" s="1290"/>
      <c r="O3" s="1290"/>
      <c r="P3" s="1290"/>
    </row>
    <row r="4" spans="1:16" ht="17.25">
      <c r="A4" s="543"/>
      <c r="B4" s="543"/>
      <c r="C4" s="543"/>
      <c r="D4" s="542"/>
      <c r="E4" s="542"/>
      <c r="F4" s="542"/>
      <c r="G4" s="542"/>
      <c r="H4" s="542"/>
      <c r="I4" s="542"/>
      <c r="J4" s="542"/>
      <c r="K4" s="542"/>
      <c r="L4" s="542"/>
      <c r="M4" s="1272" t="s">
        <v>504</v>
      </c>
      <c r="N4" s="1272"/>
      <c r="O4" s="1272"/>
      <c r="P4" s="1272"/>
    </row>
    <row r="5" spans="1:16" ht="17.25">
      <c r="A5" s="544"/>
      <c r="B5" s="544"/>
      <c r="C5" s="545"/>
      <c r="D5" s="546"/>
      <c r="E5" s="546"/>
      <c r="F5" s="546"/>
      <c r="G5" s="546"/>
      <c r="H5" s="544"/>
      <c r="I5" s="544"/>
      <c r="J5" s="544"/>
      <c r="K5" s="545"/>
      <c r="L5" s="1273" t="s">
        <v>281</v>
      </c>
      <c r="M5" s="1273"/>
      <c r="N5" s="1273"/>
      <c r="O5" s="1273"/>
      <c r="P5" s="1273"/>
    </row>
    <row r="6" spans="1:16" ht="49.5" customHeight="1">
      <c r="A6" s="1274" t="s">
        <v>53</v>
      </c>
      <c r="B6" s="1275"/>
      <c r="C6" s="1258" t="s">
        <v>78</v>
      </c>
      <c r="D6" s="1280"/>
      <c r="E6" s="1280"/>
      <c r="F6" s="1280"/>
      <c r="G6" s="1280"/>
      <c r="H6" s="1280"/>
      <c r="I6" s="1280"/>
      <c r="J6" s="1280"/>
      <c r="K6" s="1257" t="s">
        <v>77</v>
      </c>
      <c r="L6" s="1257"/>
      <c r="M6" s="1257"/>
      <c r="N6" s="1257"/>
      <c r="O6" s="1257"/>
      <c r="P6" s="1257"/>
    </row>
    <row r="7" spans="1:16" ht="15" customHeight="1">
      <c r="A7" s="1276"/>
      <c r="B7" s="1277"/>
      <c r="C7" s="1258" t="s">
        <v>3</v>
      </c>
      <c r="D7" s="1280"/>
      <c r="E7" s="1280"/>
      <c r="F7" s="1259"/>
      <c r="G7" s="1257" t="s">
        <v>9</v>
      </c>
      <c r="H7" s="1257"/>
      <c r="I7" s="1257"/>
      <c r="J7" s="1257"/>
      <c r="K7" s="1281" t="s">
        <v>3</v>
      </c>
      <c r="L7" s="1281"/>
      <c r="M7" s="1281"/>
      <c r="N7" s="1282" t="s">
        <v>9</v>
      </c>
      <c r="O7" s="1282"/>
      <c r="P7" s="1282"/>
    </row>
    <row r="8" spans="1:16" ht="46.5" customHeight="1">
      <c r="A8" s="1276"/>
      <c r="B8" s="1277"/>
      <c r="C8" s="1283" t="s">
        <v>282</v>
      </c>
      <c r="D8" s="1280" t="s">
        <v>74</v>
      </c>
      <c r="E8" s="1280"/>
      <c r="F8" s="1259"/>
      <c r="G8" s="1257" t="s">
        <v>283</v>
      </c>
      <c r="H8" s="1257" t="s">
        <v>74</v>
      </c>
      <c r="I8" s="1257"/>
      <c r="J8" s="1257"/>
      <c r="K8" s="1257" t="s">
        <v>32</v>
      </c>
      <c r="L8" s="1257" t="s">
        <v>75</v>
      </c>
      <c r="M8" s="1257"/>
      <c r="N8" s="1257" t="s">
        <v>60</v>
      </c>
      <c r="O8" s="1257" t="s">
        <v>75</v>
      </c>
      <c r="P8" s="1257"/>
    </row>
    <row r="9" spans="1:16" ht="17.25">
      <c r="A9" s="1276"/>
      <c r="B9" s="1277"/>
      <c r="C9" s="1283"/>
      <c r="D9" s="1257" t="s">
        <v>36</v>
      </c>
      <c r="E9" s="1257" t="s">
        <v>37</v>
      </c>
      <c r="F9" s="1257" t="s">
        <v>40</v>
      </c>
      <c r="G9" s="1257"/>
      <c r="H9" s="1257" t="s">
        <v>36</v>
      </c>
      <c r="I9" s="1257" t="s">
        <v>37</v>
      </c>
      <c r="J9" s="1257" t="s">
        <v>40</v>
      </c>
      <c r="K9" s="1257"/>
      <c r="L9" s="1257" t="s">
        <v>14</v>
      </c>
      <c r="M9" s="1257" t="s">
        <v>13</v>
      </c>
      <c r="N9" s="1257"/>
      <c r="O9" s="1257" t="s">
        <v>14</v>
      </c>
      <c r="P9" s="1257" t="s">
        <v>13</v>
      </c>
    </row>
    <row r="10" spans="1:16" ht="59.25" customHeight="1">
      <c r="A10" s="1278"/>
      <c r="B10" s="1279"/>
      <c r="C10" s="1284"/>
      <c r="D10" s="1257"/>
      <c r="E10" s="1257"/>
      <c r="F10" s="1257"/>
      <c r="G10" s="1257"/>
      <c r="H10" s="1257"/>
      <c r="I10" s="1257"/>
      <c r="J10" s="1257"/>
      <c r="K10" s="1257"/>
      <c r="L10" s="1257"/>
      <c r="M10" s="1257"/>
      <c r="N10" s="1257"/>
      <c r="O10" s="1257"/>
      <c r="P10" s="1257"/>
    </row>
    <row r="11" spans="1:16" ht="11.25" customHeight="1">
      <c r="A11" s="1267" t="s">
        <v>6</v>
      </c>
      <c r="B11" s="1268"/>
      <c r="C11" s="605">
        <v>1</v>
      </c>
      <c r="D11" s="605" t="s">
        <v>44</v>
      </c>
      <c r="E11" s="605" t="s">
        <v>45</v>
      </c>
      <c r="F11" s="605" t="s">
        <v>54</v>
      </c>
      <c r="G11" s="605" t="s">
        <v>55</v>
      </c>
      <c r="H11" s="605" t="s">
        <v>56</v>
      </c>
      <c r="I11" s="605" t="s">
        <v>57</v>
      </c>
      <c r="J11" s="605" t="s">
        <v>58</v>
      </c>
      <c r="K11" s="605" t="s">
        <v>59</v>
      </c>
      <c r="L11" s="605" t="s">
        <v>79</v>
      </c>
      <c r="M11" s="605" t="s">
        <v>80</v>
      </c>
      <c r="N11" s="605" t="s">
        <v>81</v>
      </c>
      <c r="O11" s="605" t="s">
        <v>82</v>
      </c>
      <c r="P11" s="605" t="s">
        <v>83</v>
      </c>
    </row>
    <row r="12" spans="1:18" ht="17.25">
      <c r="A12" s="1269" t="s">
        <v>115</v>
      </c>
      <c r="B12" s="1269"/>
      <c r="C12" s="627">
        <f>C13+C14</f>
        <v>2</v>
      </c>
      <c r="D12" s="627">
        <f aca="true" t="shared" si="0" ref="D12:P12">D13+D14</f>
        <v>0</v>
      </c>
      <c r="E12" s="627">
        <f t="shared" si="0"/>
        <v>2</v>
      </c>
      <c r="F12" s="627">
        <f t="shared" si="0"/>
        <v>0</v>
      </c>
      <c r="G12" s="627">
        <f t="shared" si="0"/>
        <v>537837</v>
      </c>
      <c r="H12" s="627">
        <f t="shared" si="0"/>
        <v>0</v>
      </c>
      <c r="I12" s="627">
        <f t="shared" si="0"/>
        <v>537837</v>
      </c>
      <c r="J12" s="627">
        <f t="shared" si="0"/>
        <v>0</v>
      </c>
      <c r="K12" s="627">
        <f t="shared" si="0"/>
        <v>6</v>
      </c>
      <c r="L12" s="627">
        <f t="shared" si="0"/>
        <v>0</v>
      </c>
      <c r="M12" s="627">
        <f t="shared" si="0"/>
        <v>6</v>
      </c>
      <c r="N12" s="627">
        <f t="shared" si="0"/>
        <v>161386</v>
      </c>
      <c r="O12" s="627">
        <f t="shared" si="0"/>
        <v>0</v>
      </c>
      <c r="P12" s="627">
        <f t="shared" si="0"/>
        <v>161386</v>
      </c>
      <c r="R12" s="661"/>
    </row>
    <row r="13" spans="1:16" s="537" customFormat="1" ht="16.5" customHeight="1">
      <c r="A13" s="515" t="s">
        <v>0</v>
      </c>
      <c r="B13" s="632" t="s">
        <v>472</v>
      </c>
      <c r="C13" s="628">
        <f>D13+E13+F13</f>
        <v>1</v>
      </c>
      <c r="D13" s="629">
        <v>0</v>
      </c>
      <c r="E13" s="629">
        <v>1</v>
      </c>
      <c r="F13" s="629"/>
      <c r="G13" s="628">
        <f>H13+I13+J13</f>
        <v>439450</v>
      </c>
      <c r="H13" s="629"/>
      <c r="I13" s="629">
        <v>439450</v>
      </c>
      <c r="J13" s="629"/>
      <c r="K13" s="628">
        <f>L13+M13</f>
        <v>3</v>
      </c>
      <c r="L13" s="629"/>
      <c r="M13" s="629">
        <v>3</v>
      </c>
      <c r="N13" s="628">
        <f>O13+P13</f>
        <v>99620</v>
      </c>
      <c r="O13" s="629"/>
      <c r="P13" s="629">
        <v>99620</v>
      </c>
    </row>
    <row r="14" spans="1:16" s="537" customFormat="1" ht="15" customHeight="1">
      <c r="A14" s="515" t="s">
        <v>1</v>
      </c>
      <c r="B14" s="632" t="s">
        <v>473</v>
      </c>
      <c r="C14" s="628">
        <f>SUM(C15:C23)</f>
        <v>1</v>
      </c>
      <c r="D14" s="628">
        <f aca="true" t="shared" si="1" ref="D14:J14">D15+D16+D17+D18+D19+D20+D21+D22+D23</f>
        <v>0</v>
      </c>
      <c r="E14" s="628">
        <f t="shared" si="1"/>
        <v>1</v>
      </c>
      <c r="F14" s="628">
        <f t="shared" si="1"/>
        <v>0</v>
      </c>
      <c r="G14" s="628">
        <f t="shared" si="1"/>
        <v>98387</v>
      </c>
      <c r="H14" s="628">
        <f t="shared" si="1"/>
        <v>0</v>
      </c>
      <c r="I14" s="628">
        <f t="shared" si="1"/>
        <v>98387</v>
      </c>
      <c r="J14" s="628">
        <f t="shared" si="1"/>
        <v>0</v>
      </c>
      <c r="K14" s="628">
        <f aca="true" t="shared" si="2" ref="K14:P14">SUM(K15:K23)</f>
        <v>3</v>
      </c>
      <c r="L14" s="628">
        <f t="shared" si="2"/>
        <v>0</v>
      </c>
      <c r="M14" s="628">
        <f t="shared" si="2"/>
        <v>3</v>
      </c>
      <c r="N14" s="628">
        <f t="shared" si="2"/>
        <v>61766</v>
      </c>
      <c r="O14" s="628">
        <f t="shared" si="2"/>
        <v>0</v>
      </c>
      <c r="P14" s="628">
        <f t="shared" si="2"/>
        <v>61766</v>
      </c>
    </row>
    <row r="15" spans="1:16" s="537" customFormat="1" ht="12.75" customHeight="1">
      <c r="A15" s="454">
        <v>1</v>
      </c>
      <c r="B15" s="633" t="s">
        <v>474</v>
      </c>
      <c r="C15" s="628">
        <f aca="true" t="shared" si="3" ref="C15:C23">D15+E15+F15</f>
        <v>0</v>
      </c>
      <c r="D15" s="629"/>
      <c r="E15" s="629"/>
      <c r="F15" s="629"/>
      <c r="G15" s="628">
        <f aca="true" t="shared" si="4" ref="G15:G23">H15+I15+J15</f>
        <v>0</v>
      </c>
      <c r="H15" s="629"/>
      <c r="I15" s="629"/>
      <c r="J15" s="629"/>
      <c r="K15" s="628">
        <f aca="true" t="shared" si="5" ref="K15:K23">L15+M15</f>
        <v>0</v>
      </c>
      <c r="L15" s="629"/>
      <c r="M15" s="629"/>
      <c r="N15" s="628">
        <f aca="true" t="shared" si="6" ref="N15:N23">O15+P15</f>
        <v>0</v>
      </c>
      <c r="O15" s="629">
        <v>0</v>
      </c>
      <c r="P15" s="629"/>
    </row>
    <row r="16" spans="1:16" s="537" customFormat="1" ht="12" customHeight="1">
      <c r="A16" s="454">
        <v>2</v>
      </c>
      <c r="B16" s="633" t="s">
        <v>475</v>
      </c>
      <c r="C16" s="628">
        <f t="shared" si="3"/>
        <v>0</v>
      </c>
      <c r="D16" s="629">
        <v>0</v>
      </c>
      <c r="E16" s="629"/>
      <c r="F16" s="629">
        <v>0</v>
      </c>
      <c r="G16" s="628">
        <f t="shared" si="4"/>
        <v>0</v>
      </c>
      <c r="H16" s="629">
        <v>0</v>
      </c>
      <c r="I16" s="629"/>
      <c r="J16" s="626"/>
      <c r="K16" s="628">
        <f t="shared" si="5"/>
        <v>3</v>
      </c>
      <c r="L16" s="629">
        <v>0</v>
      </c>
      <c r="M16" s="629">
        <v>3</v>
      </c>
      <c r="N16" s="628">
        <f t="shared" si="6"/>
        <v>61766</v>
      </c>
      <c r="O16" s="629"/>
      <c r="P16" s="629">
        <v>61766</v>
      </c>
    </row>
    <row r="17" spans="1:16" s="537" customFormat="1" ht="15" customHeight="1">
      <c r="A17" s="454">
        <v>3</v>
      </c>
      <c r="B17" s="633" t="s">
        <v>476</v>
      </c>
      <c r="C17" s="628">
        <f t="shared" si="3"/>
        <v>0</v>
      </c>
      <c r="D17" s="629">
        <v>0</v>
      </c>
      <c r="E17" s="629">
        <v>0</v>
      </c>
      <c r="F17" s="629">
        <v>0</v>
      </c>
      <c r="G17" s="628">
        <f t="shared" si="4"/>
        <v>0</v>
      </c>
      <c r="H17" s="629">
        <v>0</v>
      </c>
      <c r="I17" s="629">
        <v>0</v>
      </c>
      <c r="J17" s="629">
        <v>0</v>
      </c>
      <c r="K17" s="628">
        <f t="shared" si="5"/>
        <v>0</v>
      </c>
      <c r="L17" s="629">
        <v>0</v>
      </c>
      <c r="M17" s="629">
        <v>0</v>
      </c>
      <c r="N17" s="628">
        <f t="shared" si="6"/>
        <v>0</v>
      </c>
      <c r="O17" s="629">
        <v>0</v>
      </c>
      <c r="P17" s="629">
        <v>0</v>
      </c>
    </row>
    <row r="18" spans="1:16" s="537" customFormat="1" ht="15" customHeight="1">
      <c r="A18" s="557">
        <v>4</v>
      </c>
      <c r="B18" s="633" t="s">
        <v>477</v>
      </c>
      <c r="C18" s="630">
        <f t="shared" si="3"/>
        <v>1</v>
      </c>
      <c r="D18" s="631">
        <v>0</v>
      </c>
      <c r="E18" s="631">
        <v>1</v>
      </c>
      <c r="F18" s="631">
        <v>0</v>
      </c>
      <c r="G18" s="628">
        <f t="shared" si="4"/>
        <v>98387</v>
      </c>
      <c r="H18" s="631">
        <v>0</v>
      </c>
      <c r="I18" s="629">
        <v>98387</v>
      </c>
      <c r="J18" s="629">
        <v>0</v>
      </c>
      <c r="K18" s="628">
        <f t="shared" si="5"/>
        <v>0</v>
      </c>
      <c r="L18" s="629">
        <v>0</v>
      </c>
      <c r="M18" s="629">
        <v>0</v>
      </c>
      <c r="N18" s="628">
        <f t="shared" si="6"/>
        <v>0</v>
      </c>
      <c r="O18" s="629">
        <v>0</v>
      </c>
      <c r="P18" s="629">
        <v>0</v>
      </c>
    </row>
    <row r="19" spans="1:16" s="537" customFormat="1" ht="13.5" customHeight="1">
      <c r="A19" s="557">
        <v>5</v>
      </c>
      <c r="B19" s="633" t="s">
        <v>478</v>
      </c>
      <c r="C19" s="628">
        <f t="shared" si="3"/>
        <v>0</v>
      </c>
      <c r="D19" s="629">
        <v>0</v>
      </c>
      <c r="E19" s="629">
        <v>0</v>
      </c>
      <c r="F19" s="629">
        <v>0</v>
      </c>
      <c r="G19" s="628">
        <f t="shared" si="4"/>
        <v>0</v>
      </c>
      <c r="H19" s="629">
        <v>0</v>
      </c>
      <c r="I19" s="629">
        <v>0</v>
      </c>
      <c r="J19" s="629">
        <v>0</v>
      </c>
      <c r="K19" s="628">
        <f t="shared" si="5"/>
        <v>0</v>
      </c>
      <c r="L19" s="629">
        <v>0</v>
      </c>
      <c r="M19" s="629">
        <v>0</v>
      </c>
      <c r="N19" s="628">
        <f t="shared" si="6"/>
        <v>0</v>
      </c>
      <c r="O19" s="629">
        <v>0</v>
      </c>
      <c r="P19" s="629">
        <v>0</v>
      </c>
    </row>
    <row r="20" spans="1:16" s="537" customFormat="1" ht="15" customHeight="1">
      <c r="A20" s="557">
        <v>6</v>
      </c>
      <c r="B20" s="633" t="s">
        <v>479</v>
      </c>
      <c r="C20" s="628">
        <f t="shared" si="3"/>
        <v>0</v>
      </c>
      <c r="D20" s="629"/>
      <c r="E20" s="629"/>
      <c r="F20" s="629"/>
      <c r="G20" s="628">
        <f t="shared" si="4"/>
        <v>0</v>
      </c>
      <c r="H20" s="629"/>
      <c r="I20" s="629"/>
      <c r="J20" s="629"/>
      <c r="K20" s="628">
        <f t="shared" si="5"/>
        <v>0</v>
      </c>
      <c r="L20" s="629"/>
      <c r="M20" s="629"/>
      <c r="N20" s="628">
        <f t="shared" si="6"/>
        <v>0</v>
      </c>
      <c r="O20" s="629"/>
      <c r="P20" s="629"/>
    </row>
    <row r="21" spans="1:16" s="537" customFormat="1" ht="13.5" customHeight="1">
      <c r="A21" s="557">
        <v>7</v>
      </c>
      <c r="B21" s="633" t="s">
        <v>480</v>
      </c>
      <c r="C21" s="628">
        <f t="shared" si="3"/>
        <v>0</v>
      </c>
      <c r="D21" s="629">
        <v>0</v>
      </c>
      <c r="E21" s="629">
        <v>0</v>
      </c>
      <c r="F21" s="629">
        <v>0</v>
      </c>
      <c r="G21" s="628">
        <f t="shared" si="4"/>
        <v>0</v>
      </c>
      <c r="H21" s="629">
        <v>0</v>
      </c>
      <c r="I21" s="629">
        <v>0</v>
      </c>
      <c r="J21" s="629">
        <v>0</v>
      </c>
      <c r="K21" s="628">
        <f t="shared" si="5"/>
        <v>0</v>
      </c>
      <c r="L21" s="629">
        <v>0</v>
      </c>
      <c r="M21" s="629">
        <v>0</v>
      </c>
      <c r="N21" s="628">
        <f t="shared" si="6"/>
        <v>0</v>
      </c>
      <c r="O21" s="629">
        <v>0</v>
      </c>
      <c r="P21" s="629">
        <v>0</v>
      </c>
    </row>
    <row r="22" spans="1:16" s="537" customFormat="1" ht="16.5" customHeight="1">
      <c r="A22" s="557">
        <v>8</v>
      </c>
      <c r="B22" s="633" t="s">
        <v>481</v>
      </c>
      <c r="C22" s="628">
        <f t="shared" si="3"/>
        <v>0</v>
      </c>
      <c r="D22" s="629"/>
      <c r="E22" s="629">
        <v>0</v>
      </c>
      <c r="F22" s="629"/>
      <c r="G22" s="628">
        <f t="shared" si="4"/>
        <v>0</v>
      </c>
      <c r="H22" s="629"/>
      <c r="I22" s="629">
        <v>0</v>
      </c>
      <c r="J22" s="629"/>
      <c r="K22" s="628">
        <f t="shared" si="5"/>
        <v>0</v>
      </c>
      <c r="L22" s="629"/>
      <c r="M22" s="629">
        <v>0</v>
      </c>
      <c r="N22" s="628">
        <f t="shared" si="6"/>
        <v>0</v>
      </c>
      <c r="O22" s="629">
        <v>0</v>
      </c>
      <c r="P22" s="629">
        <v>0</v>
      </c>
    </row>
    <row r="23" spans="1:16" s="537" customFormat="1" ht="14.25" customHeight="1">
      <c r="A23" s="557">
        <v>9</v>
      </c>
      <c r="B23" s="633" t="s">
        <v>482</v>
      </c>
      <c r="C23" s="628">
        <f t="shared" si="3"/>
        <v>0</v>
      </c>
      <c r="D23" s="629">
        <v>0</v>
      </c>
      <c r="E23" s="629">
        <v>0</v>
      </c>
      <c r="F23" s="629">
        <v>0</v>
      </c>
      <c r="G23" s="628">
        <f t="shared" si="4"/>
        <v>0</v>
      </c>
      <c r="H23" s="629">
        <v>0</v>
      </c>
      <c r="I23" s="629">
        <v>0</v>
      </c>
      <c r="J23" s="629">
        <v>0</v>
      </c>
      <c r="K23" s="628">
        <f t="shared" si="5"/>
        <v>0</v>
      </c>
      <c r="L23" s="629">
        <v>0</v>
      </c>
      <c r="M23" s="629">
        <v>0</v>
      </c>
      <c r="N23" s="628">
        <f t="shared" si="6"/>
        <v>0</v>
      </c>
      <c r="O23" s="629">
        <v>0</v>
      </c>
      <c r="P23" s="629">
        <v>0</v>
      </c>
    </row>
    <row r="24" spans="8:16" ht="17.25">
      <c r="H24" s="1271" t="s">
        <v>512</v>
      </c>
      <c r="I24" s="1271"/>
      <c r="J24" s="1271"/>
      <c r="K24" s="1271"/>
      <c r="L24" s="1271"/>
      <c r="M24" s="1271"/>
      <c r="N24" s="1271"/>
      <c r="O24" s="1271"/>
      <c r="P24" s="1271"/>
    </row>
    <row r="25" spans="1:16" ht="18">
      <c r="A25" s="634"/>
      <c r="B25" s="1270" t="s">
        <v>506</v>
      </c>
      <c r="C25" s="1270"/>
      <c r="D25" s="1270"/>
      <c r="E25" s="1270"/>
      <c r="F25" s="634"/>
      <c r="G25" s="634"/>
      <c r="H25" s="1266" t="s">
        <v>507</v>
      </c>
      <c r="I25" s="1266"/>
      <c r="J25" s="1266"/>
      <c r="K25" s="1266"/>
      <c r="L25" s="1266"/>
      <c r="M25" s="1266"/>
      <c r="N25" s="1266"/>
      <c r="O25" s="1266"/>
      <c r="P25" s="1266"/>
    </row>
    <row r="26" spans="1:16" ht="18">
      <c r="A26" s="634"/>
      <c r="B26" s="634"/>
      <c r="C26" s="635"/>
      <c r="D26" s="634"/>
      <c r="E26" s="634"/>
      <c r="F26" s="634"/>
      <c r="G26" s="634"/>
      <c r="H26" s="1266" t="s">
        <v>487</v>
      </c>
      <c r="I26" s="1266"/>
      <c r="J26" s="1266"/>
      <c r="K26" s="1266"/>
      <c r="L26" s="1266"/>
      <c r="M26" s="1266"/>
      <c r="N26" s="1266"/>
      <c r="O26" s="1266"/>
      <c r="P26" s="1266"/>
    </row>
    <row r="27" spans="1:16" ht="18">
      <c r="A27" s="634"/>
      <c r="B27" s="634"/>
      <c r="C27" s="635"/>
      <c r="D27" s="634"/>
      <c r="E27" s="634"/>
      <c r="F27" s="634"/>
      <c r="G27" s="634"/>
      <c r="H27" s="635"/>
      <c r="I27" s="635"/>
      <c r="J27" s="634"/>
      <c r="K27" s="634"/>
      <c r="L27" s="634"/>
      <c r="M27" s="634"/>
      <c r="N27" s="634"/>
      <c r="O27" s="634"/>
      <c r="P27" s="634"/>
    </row>
    <row r="28" spans="1:16" ht="18">
      <c r="A28" s="634"/>
      <c r="B28" s="634"/>
      <c r="C28" s="635"/>
      <c r="D28" s="634"/>
      <c r="E28" s="634"/>
      <c r="F28" s="634"/>
      <c r="G28" s="634"/>
      <c r="H28" s="635"/>
      <c r="I28" s="635"/>
      <c r="J28" s="634"/>
      <c r="K28" s="634"/>
      <c r="L28" s="634"/>
      <c r="M28" s="634"/>
      <c r="N28" s="634"/>
      <c r="O28" s="634"/>
      <c r="P28" s="634"/>
    </row>
    <row r="29" spans="1:16" ht="18">
      <c r="A29" s="634"/>
      <c r="B29" s="634"/>
      <c r="C29" s="635"/>
      <c r="D29" s="634"/>
      <c r="E29" s="634"/>
      <c r="F29" s="634"/>
      <c r="G29" s="634"/>
      <c r="H29" s="635"/>
      <c r="I29" s="635"/>
      <c r="J29" s="634"/>
      <c r="K29" s="634"/>
      <c r="L29" s="634"/>
      <c r="M29" s="634"/>
      <c r="N29" s="634"/>
      <c r="O29" s="634"/>
      <c r="P29" s="634"/>
    </row>
    <row r="30" spans="1:16" ht="18">
      <c r="A30" s="634"/>
      <c r="B30" s="1266" t="s">
        <v>423</v>
      </c>
      <c r="C30" s="1266"/>
      <c r="D30" s="1266"/>
      <c r="E30" s="1266"/>
      <c r="F30" s="634"/>
      <c r="G30" s="634"/>
      <c r="H30" s="1266" t="s">
        <v>424</v>
      </c>
      <c r="I30" s="1266"/>
      <c r="J30" s="1266"/>
      <c r="K30" s="1266"/>
      <c r="L30" s="1266"/>
      <c r="M30" s="1266"/>
      <c r="N30" s="1266"/>
      <c r="O30" s="1266"/>
      <c r="P30" s="1266"/>
    </row>
  </sheetData>
  <sheetProtection/>
  <mergeCells count="42">
    <mergeCell ref="A1:B1"/>
    <mergeCell ref="D1:L3"/>
    <mergeCell ref="M1:P1"/>
    <mergeCell ref="A2:C2"/>
    <mergeCell ref="M2:P2"/>
    <mergeCell ref="A3:C3"/>
    <mergeCell ref="M3:P3"/>
    <mergeCell ref="A6:B10"/>
    <mergeCell ref="C6:J6"/>
    <mergeCell ref="K6:P6"/>
    <mergeCell ref="C7:F7"/>
    <mergeCell ref="G7:J7"/>
    <mergeCell ref="K7:M7"/>
    <mergeCell ref="N7:P7"/>
    <mergeCell ref="C8:C10"/>
    <mergeCell ref="L9:L10"/>
    <mergeCell ref="D8:F8"/>
    <mergeCell ref="K8:K10"/>
    <mergeCell ref="M4:P4"/>
    <mergeCell ref="L5:P5"/>
    <mergeCell ref="O9:O10"/>
    <mergeCell ref="L8:M8"/>
    <mergeCell ref="N8:N10"/>
    <mergeCell ref="O8:P8"/>
    <mergeCell ref="D9:D10"/>
    <mergeCell ref="E9:E10"/>
    <mergeCell ref="F9:F10"/>
    <mergeCell ref="H9:H10"/>
    <mergeCell ref="I9:I10"/>
    <mergeCell ref="J9:J10"/>
    <mergeCell ref="G8:G10"/>
    <mergeCell ref="H8:J8"/>
    <mergeCell ref="H26:P26"/>
    <mergeCell ref="B30:E30"/>
    <mergeCell ref="H30:P30"/>
    <mergeCell ref="P9:P10"/>
    <mergeCell ref="A11:B11"/>
    <mergeCell ref="A12:B12"/>
    <mergeCell ref="B25:E25"/>
    <mergeCell ref="H24:P24"/>
    <mergeCell ref="H25:P25"/>
    <mergeCell ref="M9:M10"/>
  </mergeCells>
  <printOptions/>
  <pageMargins left="0.17" right="0.17" top="0.19" bottom="0.17" header="0.18" footer="0.21"/>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P30"/>
  <sheetViews>
    <sheetView zoomScalePageLayoutView="0" workbookViewId="0" topLeftCell="A1">
      <selection activeCell="K18" sqref="K18"/>
    </sheetView>
  </sheetViews>
  <sheetFormatPr defaultColWidth="9.00390625" defaultRowHeight="15.75"/>
  <cols>
    <col min="1" max="1" width="3.875" style="518" customWidth="1"/>
    <col min="2" max="2" width="28.50390625" style="518" customWidth="1"/>
    <col min="3" max="3" width="7.50390625" style="518" customWidth="1"/>
    <col min="4" max="4" width="10.25390625" style="518" customWidth="1"/>
    <col min="5" max="6" width="9.00390625" style="518" customWidth="1"/>
    <col min="7" max="7" width="10.375" style="518" customWidth="1"/>
    <col min="8" max="8" width="9.75390625" style="518" customWidth="1"/>
    <col min="9" max="9" width="8.50390625" style="518" customWidth="1"/>
    <col min="10" max="10" width="10.00390625" style="518" customWidth="1"/>
    <col min="11" max="11" width="7.50390625" style="518" customWidth="1"/>
    <col min="12" max="12" width="7.75390625" style="518" customWidth="1"/>
    <col min="13" max="13" width="7.00390625" style="518" customWidth="1"/>
    <col min="14" max="16384" width="9.00390625" style="518" customWidth="1"/>
  </cols>
  <sheetData>
    <row r="1" spans="1:13" ht="17.25">
      <c r="A1" s="1250" t="s">
        <v>95</v>
      </c>
      <c r="B1" s="1250"/>
      <c r="C1" s="1250"/>
      <c r="D1" s="1310" t="s">
        <v>519</v>
      </c>
      <c r="E1" s="1310"/>
      <c r="F1" s="1310"/>
      <c r="G1" s="1310"/>
      <c r="H1" s="1310"/>
      <c r="I1" s="1310"/>
      <c r="J1" s="1311" t="s">
        <v>513</v>
      </c>
      <c r="K1" s="1311"/>
      <c r="L1" s="1311"/>
      <c r="M1" s="548"/>
    </row>
    <row r="2" spans="1:13" ht="17.25">
      <c r="A2" s="1312" t="s">
        <v>514</v>
      </c>
      <c r="B2" s="1313"/>
      <c r="C2" s="1313"/>
      <c r="D2" s="1310"/>
      <c r="E2" s="1310"/>
      <c r="F2" s="1310"/>
      <c r="G2" s="1310"/>
      <c r="H2" s="1310"/>
      <c r="I2" s="1310"/>
      <c r="J2" s="1311" t="s">
        <v>510</v>
      </c>
      <c r="K2" s="1311"/>
      <c r="L2" s="1311"/>
      <c r="M2" s="548"/>
    </row>
    <row r="3" spans="1:13" ht="17.25">
      <c r="A3" s="1314" t="s">
        <v>227</v>
      </c>
      <c r="B3" s="1250"/>
      <c r="C3" s="1250"/>
      <c r="D3" s="1310"/>
      <c r="E3" s="1310"/>
      <c r="F3" s="1310"/>
      <c r="G3" s="1310"/>
      <c r="H3" s="1310"/>
      <c r="I3" s="1310"/>
      <c r="J3" s="1311" t="s">
        <v>515</v>
      </c>
      <c r="K3" s="1311"/>
      <c r="L3" s="1311"/>
      <c r="M3" s="548"/>
    </row>
    <row r="4" spans="1:13" ht="17.25">
      <c r="A4" s="549" t="s">
        <v>516</v>
      </c>
      <c r="B4" s="549"/>
      <c r="C4" s="521"/>
      <c r="D4" s="521"/>
      <c r="E4" s="521"/>
      <c r="F4" s="521"/>
      <c r="G4" s="521"/>
      <c r="H4" s="521"/>
      <c r="I4" s="521"/>
      <c r="J4" s="1311" t="s">
        <v>517</v>
      </c>
      <c r="K4" s="1311"/>
      <c r="L4" s="1311"/>
      <c r="M4" s="548"/>
    </row>
    <row r="5" spans="1:13" ht="12.75" customHeight="1">
      <c r="A5" s="549"/>
      <c r="B5" s="549"/>
      <c r="C5" s="521"/>
      <c r="D5" s="521"/>
      <c r="E5" s="521"/>
      <c r="F5" s="521"/>
      <c r="G5" s="521"/>
      <c r="H5" s="521"/>
      <c r="I5" s="521"/>
      <c r="J5" s="1299" t="s">
        <v>8</v>
      </c>
      <c r="K5" s="1299"/>
      <c r="L5" s="1299"/>
      <c r="M5" s="550"/>
    </row>
    <row r="6" spans="1:13" ht="15" customHeight="1">
      <c r="A6" s="1257" t="s">
        <v>53</v>
      </c>
      <c r="B6" s="1257"/>
      <c r="C6" s="1292" t="s">
        <v>290</v>
      </c>
      <c r="D6" s="1300" t="s">
        <v>291</v>
      </c>
      <c r="E6" s="1300"/>
      <c r="F6" s="1300"/>
      <c r="G6" s="1300"/>
      <c r="H6" s="1300"/>
      <c r="I6" s="1300"/>
      <c r="J6" s="1301" t="s">
        <v>93</v>
      </c>
      <c r="K6" s="1302"/>
      <c r="L6" s="1302"/>
      <c r="M6" s="1303"/>
    </row>
    <row r="7" spans="1:13" ht="13.5" customHeight="1">
      <c r="A7" s="1257"/>
      <c r="B7" s="1257"/>
      <c r="C7" s="1292"/>
      <c r="D7" s="1300" t="s">
        <v>7</v>
      </c>
      <c r="E7" s="1300"/>
      <c r="F7" s="1300"/>
      <c r="G7" s="1300"/>
      <c r="H7" s="1300"/>
      <c r="I7" s="1300"/>
      <c r="J7" s="1304"/>
      <c r="K7" s="1305"/>
      <c r="L7" s="1305"/>
      <c r="M7" s="1306"/>
    </row>
    <row r="8" spans="1:13" ht="17.25">
      <c r="A8" s="1257"/>
      <c r="B8" s="1257"/>
      <c r="C8" s="1292"/>
      <c r="D8" s="1292" t="s">
        <v>91</v>
      </c>
      <c r="E8" s="1292" t="s">
        <v>92</v>
      </c>
      <c r="F8" s="1292"/>
      <c r="G8" s="1292"/>
      <c r="H8" s="1292"/>
      <c r="I8" s="1292"/>
      <c r="J8" s="1307"/>
      <c r="K8" s="1308"/>
      <c r="L8" s="1308"/>
      <c r="M8" s="1309"/>
    </row>
    <row r="9" spans="1:13" ht="17.25">
      <c r="A9" s="1257"/>
      <c r="B9" s="1257"/>
      <c r="C9" s="1292"/>
      <c r="D9" s="1292"/>
      <c r="E9" s="1292" t="s">
        <v>94</v>
      </c>
      <c r="F9" s="1292" t="s">
        <v>7</v>
      </c>
      <c r="G9" s="1292"/>
      <c r="H9" s="1292"/>
      <c r="I9" s="1292"/>
      <c r="J9" s="1293" t="s">
        <v>7</v>
      </c>
      <c r="K9" s="1294"/>
      <c r="L9" s="1294"/>
      <c r="M9" s="1295"/>
    </row>
    <row r="10" spans="1:13" ht="71.25" customHeight="1">
      <c r="A10" s="1257"/>
      <c r="B10" s="1257"/>
      <c r="C10" s="1292"/>
      <c r="D10" s="1292"/>
      <c r="E10" s="1292"/>
      <c r="F10" s="547" t="s">
        <v>22</v>
      </c>
      <c r="G10" s="547" t="s">
        <v>24</v>
      </c>
      <c r="H10" s="547" t="s">
        <v>16</v>
      </c>
      <c r="I10" s="547" t="s">
        <v>23</v>
      </c>
      <c r="J10" s="547" t="s">
        <v>15</v>
      </c>
      <c r="K10" s="547" t="s">
        <v>20</v>
      </c>
      <c r="L10" s="547" t="s">
        <v>21</v>
      </c>
      <c r="M10" s="547" t="s">
        <v>518</v>
      </c>
    </row>
    <row r="11" spans="1:13" ht="12" customHeight="1">
      <c r="A11" s="1296" t="s">
        <v>6</v>
      </c>
      <c r="B11" s="1297"/>
      <c r="C11" s="551">
        <v>1</v>
      </c>
      <c r="D11" s="551" t="s">
        <v>44</v>
      </c>
      <c r="E11" s="551" t="s">
        <v>45</v>
      </c>
      <c r="F11" s="551" t="s">
        <v>54</v>
      </c>
      <c r="G11" s="551" t="s">
        <v>55</v>
      </c>
      <c r="H11" s="551" t="s">
        <v>56</v>
      </c>
      <c r="I11" s="551" t="s">
        <v>57</v>
      </c>
      <c r="J11" s="551" t="s">
        <v>58</v>
      </c>
      <c r="K11" s="551" t="s">
        <v>59</v>
      </c>
      <c r="L11" s="551" t="s">
        <v>79</v>
      </c>
      <c r="M11" s="551"/>
    </row>
    <row r="12" spans="1:16" ht="15" customHeight="1">
      <c r="A12" s="1298" t="s">
        <v>115</v>
      </c>
      <c r="B12" s="1298"/>
      <c r="C12" s="552">
        <f aca="true" t="shared" si="0" ref="C12:M12">C13+C14</f>
        <v>65</v>
      </c>
      <c r="D12" s="552">
        <f t="shared" si="0"/>
        <v>39</v>
      </c>
      <c r="E12" s="552">
        <f t="shared" si="0"/>
        <v>26</v>
      </c>
      <c r="F12" s="552">
        <f t="shared" si="0"/>
        <v>14</v>
      </c>
      <c r="G12" s="552">
        <f t="shared" si="0"/>
        <v>10</v>
      </c>
      <c r="H12" s="552">
        <f t="shared" si="0"/>
        <v>1</v>
      </c>
      <c r="I12" s="552">
        <f t="shared" si="0"/>
        <v>1</v>
      </c>
      <c r="J12" s="552">
        <f t="shared" si="0"/>
        <v>2</v>
      </c>
      <c r="K12" s="552">
        <f t="shared" si="0"/>
        <v>63</v>
      </c>
      <c r="L12" s="552">
        <f t="shared" si="0"/>
        <v>0</v>
      </c>
      <c r="M12" s="552">
        <f t="shared" si="0"/>
        <v>0</v>
      </c>
      <c r="N12" s="553"/>
      <c r="O12" s="553"/>
      <c r="P12" s="553"/>
    </row>
    <row r="13" spans="1:16" s="537" customFormat="1" ht="17.25">
      <c r="A13" s="617" t="s">
        <v>0</v>
      </c>
      <c r="B13" s="617" t="s">
        <v>472</v>
      </c>
      <c r="C13" s="554">
        <f>D13+E13</f>
        <v>1</v>
      </c>
      <c r="D13" s="555">
        <v>1</v>
      </c>
      <c r="E13" s="554">
        <f>F13+G13+H13+I13</f>
        <v>0</v>
      </c>
      <c r="F13" s="555">
        <v>0</v>
      </c>
      <c r="G13" s="555">
        <v>0</v>
      </c>
      <c r="H13" s="555">
        <v>0</v>
      </c>
      <c r="I13" s="555">
        <v>0</v>
      </c>
      <c r="J13" s="555">
        <v>0</v>
      </c>
      <c r="K13" s="555">
        <v>1</v>
      </c>
      <c r="L13" s="555">
        <v>0</v>
      </c>
      <c r="M13" s="555">
        <v>0</v>
      </c>
      <c r="N13" s="556"/>
      <c r="O13" s="556"/>
      <c r="P13" s="556"/>
    </row>
    <row r="14" spans="1:16" s="537" customFormat="1" ht="18">
      <c r="A14" s="617" t="s">
        <v>1</v>
      </c>
      <c r="B14" s="617" t="s">
        <v>473</v>
      </c>
      <c r="C14" s="636">
        <f aca="true" t="shared" si="1" ref="C14:M14">C15+C16+C17+C18+C19+C20+C21+C22+C23</f>
        <v>64</v>
      </c>
      <c r="D14" s="636">
        <f t="shared" si="1"/>
        <v>38</v>
      </c>
      <c r="E14" s="636">
        <f t="shared" si="1"/>
        <v>26</v>
      </c>
      <c r="F14" s="636">
        <f t="shared" si="1"/>
        <v>14</v>
      </c>
      <c r="G14" s="636">
        <f t="shared" si="1"/>
        <v>10</v>
      </c>
      <c r="H14" s="636">
        <f t="shared" si="1"/>
        <v>1</v>
      </c>
      <c r="I14" s="636">
        <f t="shared" si="1"/>
        <v>1</v>
      </c>
      <c r="J14" s="636">
        <f t="shared" si="1"/>
        <v>2</v>
      </c>
      <c r="K14" s="636">
        <f t="shared" si="1"/>
        <v>62</v>
      </c>
      <c r="L14" s="636">
        <f t="shared" si="1"/>
        <v>0</v>
      </c>
      <c r="M14" s="636">
        <f t="shared" si="1"/>
        <v>0</v>
      </c>
      <c r="N14" s="556"/>
      <c r="O14" s="556"/>
      <c r="P14" s="556"/>
    </row>
    <row r="15" spans="1:16" s="537" customFormat="1" ht="15" customHeight="1">
      <c r="A15" s="454">
        <v>1</v>
      </c>
      <c r="B15" s="454" t="s">
        <v>474</v>
      </c>
      <c r="C15" s="554">
        <f aca="true" t="shared" si="2" ref="C15:C23">D15+E15</f>
        <v>32</v>
      </c>
      <c r="D15" s="555">
        <v>30</v>
      </c>
      <c r="E15" s="554">
        <f aca="true" t="shared" si="3" ref="E15:E23">F15+G15+H15+I15</f>
        <v>2</v>
      </c>
      <c r="F15" s="555">
        <v>2</v>
      </c>
      <c r="G15" s="555">
        <v>0</v>
      </c>
      <c r="H15" s="555">
        <v>0</v>
      </c>
      <c r="I15" s="555">
        <v>0</v>
      </c>
      <c r="J15" s="555">
        <v>0</v>
      </c>
      <c r="K15" s="555">
        <v>32</v>
      </c>
      <c r="L15" s="555">
        <v>0</v>
      </c>
      <c r="M15" s="555">
        <v>0</v>
      </c>
      <c r="N15" s="556"/>
      <c r="O15" s="556"/>
      <c r="P15" s="556"/>
    </row>
    <row r="16" spans="1:16" s="537" customFormat="1" ht="14.25" customHeight="1">
      <c r="A16" s="454">
        <v>2</v>
      </c>
      <c r="B16" s="454" t="s">
        <v>475</v>
      </c>
      <c r="C16" s="554">
        <f t="shared" si="2"/>
        <v>11</v>
      </c>
      <c r="D16" s="555">
        <v>1</v>
      </c>
      <c r="E16" s="554">
        <f t="shared" si="3"/>
        <v>10</v>
      </c>
      <c r="F16" s="555">
        <v>10</v>
      </c>
      <c r="G16" s="606"/>
      <c r="H16" s="606"/>
      <c r="I16" s="555"/>
      <c r="J16" s="555">
        <v>0</v>
      </c>
      <c r="K16" s="555">
        <v>11</v>
      </c>
      <c r="L16" s="555"/>
      <c r="M16" s="555"/>
      <c r="N16" s="556"/>
      <c r="O16" s="556"/>
      <c r="P16" s="556"/>
    </row>
    <row r="17" spans="1:16" s="537" customFormat="1" ht="15" customHeight="1">
      <c r="A17" s="454">
        <v>3</v>
      </c>
      <c r="B17" s="454" t="s">
        <v>476</v>
      </c>
      <c r="C17" s="554">
        <f t="shared" si="2"/>
        <v>2</v>
      </c>
      <c r="D17" s="555"/>
      <c r="E17" s="554">
        <f t="shared" si="3"/>
        <v>2</v>
      </c>
      <c r="F17" s="555"/>
      <c r="G17" s="555">
        <v>2</v>
      </c>
      <c r="H17" s="555"/>
      <c r="I17" s="555"/>
      <c r="J17" s="555"/>
      <c r="K17" s="555">
        <v>2</v>
      </c>
      <c r="L17" s="555"/>
      <c r="M17" s="555"/>
      <c r="N17" s="556"/>
      <c r="O17" s="556"/>
      <c r="P17" s="556"/>
    </row>
    <row r="18" spans="1:16" s="537" customFormat="1" ht="17.25">
      <c r="A18" s="557">
        <v>4</v>
      </c>
      <c r="B18" s="454" t="s">
        <v>477</v>
      </c>
      <c r="C18" s="554">
        <f t="shared" si="2"/>
        <v>6</v>
      </c>
      <c r="D18" s="555">
        <v>5</v>
      </c>
      <c r="E18" s="554">
        <f t="shared" si="3"/>
        <v>1</v>
      </c>
      <c r="F18" s="555"/>
      <c r="G18" s="555"/>
      <c r="H18" s="555"/>
      <c r="I18" s="555">
        <v>1</v>
      </c>
      <c r="J18" s="555">
        <v>2</v>
      </c>
      <c r="K18" s="555">
        <v>4</v>
      </c>
      <c r="L18" s="555"/>
      <c r="M18" s="555"/>
      <c r="N18" s="556"/>
      <c r="O18" s="556"/>
      <c r="P18" s="556"/>
    </row>
    <row r="19" spans="1:16" s="537" customFormat="1" ht="15" customHeight="1">
      <c r="A19" s="557">
        <v>5</v>
      </c>
      <c r="B19" s="454" t="s">
        <v>478</v>
      </c>
      <c r="C19" s="554">
        <f t="shared" si="2"/>
        <v>3</v>
      </c>
      <c r="D19" s="555">
        <v>0</v>
      </c>
      <c r="E19" s="554">
        <f t="shared" si="3"/>
        <v>3</v>
      </c>
      <c r="F19" s="555">
        <v>1</v>
      </c>
      <c r="G19" s="555">
        <v>2</v>
      </c>
      <c r="H19" s="555">
        <v>0</v>
      </c>
      <c r="I19" s="555">
        <v>0</v>
      </c>
      <c r="J19" s="555">
        <v>0</v>
      </c>
      <c r="K19" s="555">
        <v>3</v>
      </c>
      <c r="L19" s="555">
        <v>0</v>
      </c>
      <c r="M19" s="555">
        <v>0</v>
      </c>
      <c r="N19" s="556"/>
      <c r="O19" s="556"/>
      <c r="P19" s="556"/>
    </row>
    <row r="20" spans="1:16" s="644" customFormat="1" ht="15.75" customHeight="1">
      <c r="A20" s="637">
        <v>6</v>
      </c>
      <c r="B20" s="638" t="s">
        <v>479</v>
      </c>
      <c r="C20" s="639">
        <f t="shared" si="2"/>
        <v>7</v>
      </c>
      <c r="D20" s="640">
        <v>1</v>
      </c>
      <c r="E20" s="639">
        <f t="shared" si="3"/>
        <v>6</v>
      </c>
      <c r="F20" s="641">
        <v>1</v>
      </c>
      <c r="G20" s="641">
        <v>5</v>
      </c>
      <c r="H20" s="640">
        <v>0</v>
      </c>
      <c r="I20" s="640">
        <v>0</v>
      </c>
      <c r="J20" s="640">
        <v>0</v>
      </c>
      <c r="K20" s="640">
        <v>7</v>
      </c>
      <c r="L20" s="640">
        <v>0</v>
      </c>
      <c r="M20" s="640">
        <v>0</v>
      </c>
      <c r="N20" s="642"/>
      <c r="O20" s="643"/>
      <c r="P20" s="643"/>
    </row>
    <row r="21" spans="1:16" s="537" customFormat="1" ht="14.25" customHeight="1">
      <c r="A21" s="557">
        <v>7</v>
      </c>
      <c r="B21" s="454" t="s">
        <v>480</v>
      </c>
      <c r="C21" s="554">
        <f t="shared" si="2"/>
        <v>3</v>
      </c>
      <c r="D21" s="555">
        <v>1</v>
      </c>
      <c r="E21" s="554">
        <f t="shared" si="3"/>
        <v>2</v>
      </c>
      <c r="F21" s="555">
        <v>0</v>
      </c>
      <c r="G21" s="555">
        <v>1</v>
      </c>
      <c r="H21" s="555">
        <v>1</v>
      </c>
      <c r="I21" s="555">
        <v>0</v>
      </c>
      <c r="J21" s="555">
        <v>0</v>
      </c>
      <c r="K21" s="555">
        <v>3</v>
      </c>
      <c r="L21" s="555">
        <v>0</v>
      </c>
      <c r="M21" s="555">
        <v>0</v>
      </c>
      <c r="N21" s="556"/>
      <c r="O21" s="556"/>
      <c r="P21" s="556"/>
    </row>
    <row r="22" spans="1:16" s="537" customFormat="1" ht="15" customHeight="1">
      <c r="A22" s="557">
        <v>8</v>
      </c>
      <c r="B22" s="454" t="s">
        <v>481</v>
      </c>
      <c r="C22" s="554">
        <f t="shared" si="2"/>
        <v>0</v>
      </c>
      <c r="D22" s="555">
        <v>0</v>
      </c>
      <c r="E22" s="554">
        <f>F22+G22+H22+I22</f>
        <v>0</v>
      </c>
      <c r="F22" s="555">
        <v>0</v>
      </c>
      <c r="G22" s="555">
        <v>0</v>
      </c>
      <c r="H22" s="555">
        <v>0</v>
      </c>
      <c r="I22" s="555">
        <v>0</v>
      </c>
      <c r="J22" s="555">
        <v>0</v>
      </c>
      <c r="K22" s="555">
        <v>0</v>
      </c>
      <c r="L22" s="555">
        <v>0</v>
      </c>
      <c r="M22" s="555">
        <v>0</v>
      </c>
      <c r="N22" s="556"/>
      <c r="O22" s="556"/>
      <c r="P22" s="556"/>
    </row>
    <row r="23" spans="1:16" s="537" customFormat="1" ht="17.25">
      <c r="A23" s="557">
        <v>9</v>
      </c>
      <c r="B23" s="454" t="s">
        <v>482</v>
      </c>
      <c r="C23" s="554">
        <f t="shared" si="2"/>
        <v>0</v>
      </c>
      <c r="D23" s="555"/>
      <c r="E23" s="554">
        <f t="shared" si="3"/>
        <v>0</v>
      </c>
      <c r="F23" s="555"/>
      <c r="G23" s="555"/>
      <c r="H23" s="555"/>
      <c r="I23" s="555"/>
      <c r="J23" s="555"/>
      <c r="K23" s="555"/>
      <c r="L23" s="555"/>
      <c r="M23" s="555"/>
      <c r="N23" s="556"/>
      <c r="O23" s="556"/>
      <c r="P23" s="556"/>
    </row>
    <row r="24" spans="1:16" ht="18.75">
      <c r="A24" s="1291"/>
      <c r="B24" s="1291"/>
      <c r="C24" s="1291"/>
      <c r="D24" s="1291"/>
      <c r="G24" s="1264" t="s">
        <v>520</v>
      </c>
      <c r="H24" s="1264"/>
      <c r="I24" s="1264"/>
      <c r="J24" s="1264"/>
      <c r="K24" s="1264"/>
      <c r="L24" s="1264"/>
      <c r="M24" s="1264"/>
      <c r="N24" s="558"/>
      <c r="O24" s="558"/>
      <c r="P24" s="558"/>
    </row>
    <row r="25" spans="1:16" ht="18.75">
      <c r="A25" s="1291" t="s">
        <v>506</v>
      </c>
      <c r="B25" s="1291"/>
      <c r="C25" s="1291"/>
      <c r="D25" s="1291"/>
      <c r="G25" s="1265" t="s">
        <v>507</v>
      </c>
      <c r="H25" s="1265"/>
      <c r="I25" s="1265"/>
      <c r="J25" s="1265"/>
      <c r="K25" s="1265"/>
      <c r="L25" s="1265"/>
      <c r="M25" s="1265"/>
      <c r="N25" s="559"/>
      <c r="O25" s="559"/>
      <c r="P25" s="559"/>
    </row>
    <row r="26" spans="2:16" ht="18.75">
      <c r="B26" s="539"/>
      <c r="G26" s="1265" t="s">
        <v>487</v>
      </c>
      <c r="H26" s="1265"/>
      <c r="I26" s="1265"/>
      <c r="J26" s="1265"/>
      <c r="K26" s="1265"/>
      <c r="L26" s="1265"/>
      <c r="M26" s="1265"/>
      <c r="N26" s="559"/>
      <c r="O26" s="559"/>
      <c r="P26" s="559"/>
    </row>
    <row r="27" spans="2:8" ht="18.75">
      <c r="B27" s="539"/>
      <c r="G27" s="539"/>
      <c r="H27" s="539"/>
    </row>
    <row r="28" spans="2:8" ht="18.75">
      <c r="B28" s="539"/>
      <c r="G28" s="539"/>
      <c r="H28" s="539"/>
    </row>
    <row r="29" spans="2:8" ht="18.75">
      <c r="B29" s="539"/>
      <c r="G29" s="539"/>
      <c r="H29" s="539"/>
    </row>
    <row r="30" spans="1:16" ht="18.75">
      <c r="A30" s="1265" t="s">
        <v>423</v>
      </c>
      <c r="B30" s="1265"/>
      <c r="C30" s="1265"/>
      <c r="D30" s="1265"/>
      <c r="G30" s="1265" t="s">
        <v>424</v>
      </c>
      <c r="H30" s="1265"/>
      <c r="I30" s="1265"/>
      <c r="J30" s="1265"/>
      <c r="K30" s="1265"/>
      <c r="L30" s="1265"/>
      <c r="M30" s="1265"/>
      <c r="N30" s="559"/>
      <c r="O30" s="559"/>
      <c r="P30" s="560"/>
    </row>
  </sheetData>
  <sheetProtection/>
  <mergeCells count="28">
    <mergeCell ref="G30:M30"/>
    <mergeCell ref="E9:E10"/>
    <mergeCell ref="A1:C1"/>
    <mergeCell ref="D1:I3"/>
    <mergeCell ref="J1:L1"/>
    <mergeCell ref="A2:C2"/>
    <mergeCell ref="J2:L2"/>
    <mergeCell ref="A3:C3"/>
    <mergeCell ref="J3:L3"/>
    <mergeCell ref="J4:L4"/>
    <mergeCell ref="J5:L5"/>
    <mergeCell ref="A6:B10"/>
    <mergeCell ref="C6:C10"/>
    <mergeCell ref="D6:I6"/>
    <mergeCell ref="J6:M8"/>
    <mergeCell ref="D7:I7"/>
    <mergeCell ref="D8:D10"/>
    <mergeCell ref="E8:I8"/>
    <mergeCell ref="A25:D25"/>
    <mergeCell ref="A30:D30"/>
    <mergeCell ref="F9:I9"/>
    <mergeCell ref="J9:M9"/>
    <mergeCell ref="A11:B11"/>
    <mergeCell ref="A12:B12"/>
    <mergeCell ref="A24:D24"/>
    <mergeCell ref="G24:M24"/>
    <mergeCell ref="G25:M25"/>
    <mergeCell ref="G26:M26"/>
  </mergeCells>
  <printOptions/>
  <pageMargins left="0.17" right="0.17" top="0.17" bottom="0.17" header="0.17" footer="0.17"/>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0">
      <selection activeCell="D4" sqref="D4:L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902" t="s">
        <v>26</v>
      </c>
      <c r="B1" s="902"/>
      <c r="C1" s="98"/>
      <c r="D1" s="905" t="s">
        <v>336</v>
      </c>
      <c r="E1" s="905"/>
      <c r="F1" s="905"/>
      <c r="G1" s="905"/>
      <c r="H1" s="905"/>
      <c r="I1" s="905"/>
      <c r="J1" s="905"/>
      <c r="K1" s="905"/>
      <c r="L1" s="905"/>
      <c r="M1" s="875" t="s">
        <v>277</v>
      </c>
      <c r="N1" s="876"/>
      <c r="O1" s="876"/>
      <c r="P1" s="876"/>
    </row>
    <row r="2" spans="1:16" s="42" customFormat="1" ht="34.5" customHeight="1">
      <c r="A2" s="904" t="s">
        <v>278</v>
      </c>
      <c r="B2" s="904"/>
      <c r="C2" s="904"/>
      <c r="D2" s="905"/>
      <c r="E2" s="905"/>
      <c r="F2" s="905"/>
      <c r="G2" s="905"/>
      <c r="H2" s="905"/>
      <c r="I2" s="905"/>
      <c r="J2" s="905"/>
      <c r="K2" s="905"/>
      <c r="L2" s="905"/>
      <c r="M2" s="877" t="s">
        <v>337</v>
      </c>
      <c r="N2" s="878"/>
      <c r="O2" s="878"/>
      <c r="P2" s="878"/>
    </row>
    <row r="3" spans="1:16" s="42" customFormat="1" ht="19.5" customHeight="1">
      <c r="A3" s="903" t="s">
        <v>279</v>
      </c>
      <c r="B3" s="903"/>
      <c r="C3" s="903"/>
      <c r="D3" s="905"/>
      <c r="E3" s="905"/>
      <c r="F3" s="905"/>
      <c r="G3" s="905"/>
      <c r="H3" s="905"/>
      <c r="I3" s="905"/>
      <c r="J3" s="905"/>
      <c r="K3" s="905"/>
      <c r="L3" s="905"/>
      <c r="M3" s="877" t="s">
        <v>280</v>
      </c>
      <c r="N3" s="878"/>
      <c r="O3" s="878"/>
      <c r="P3" s="878"/>
    </row>
    <row r="4" spans="1:16" s="103" customFormat="1" ht="18.75" customHeight="1">
      <c r="A4" s="99"/>
      <c r="B4" s="99"/>
      <c r="C4" s="100"/>
      <c r="D4" s="881"/>
      <c r="E4" s="881"/>
      <c r="F4" s="881"/>
      <c r="G4" s="881"/>
      <c r="H4" s="881"/>
      <c r="I4" s="881"/>
      <c r="J4" s="881"/>
      <c r="K4" s="881"/>
      <c r="L4" s="881"/>
      <c r="M4" s="101" t="s">
        <v>281</v>
      </c>
      <c r="N4" s="102"/>
      <c r="O4" s="102"/>
      <c r="P4" s="102"/>
    </row>
    <row r="5" spans="1:16" ht="49.5" customHeight="1">
      <c r="A5" s="893" t="s">
        <v>53</v>
      </c>
      <c r="B5" s="894"/>
      <c r="C5" s="899" t="s">
        <v>78</v>
      </c>
      <c r="D5" s="882"/>
      <c r="E5" s="882"/>
      <c r="F5" s="882"/>
      <c r="G5" s="882"/>
      <c r="H5" s="882"/>
      <c r="I5" s="882"/>
      <c r="J5" s="882"/>
      <c r="K5" s="879" t="s">
        <v>77</v>
      </c>
      <c r="L5" s="879"/>
      <c r="M5" s="879"/>
      <c r="N5" s="879"/>
      <c r="O5" s="879"/>
      <c r="P5" s="879"/>
    </row>
    <row r="6" spans="1:16" ht="20.25" customHeight="1">
      <c r="A6" s="895"/>
      <c r="B6" s="896"/>
      <c r="C6" s="899" t="s">
        <v>3</v>
      </c>
      <c r="D6" s="882"/>
      <c r="E6" s="882"/>
      <c r="F6" s="883"/>
      <c r="G6" s="879" t="s">
        <v>9</v>
      </c>
      <c r="H6" s="879"/>
      <c r="I6" s="879"/>
      <c r="J6" s="879"/>
      <c r="K6" s="880" t="s">
        <v>3</v>
      </c>
      <c r="L6" s="880"/>
      <c r="M6" s="880"/>
      <c r="N6" s="884" t="s">
        <v>9</v>
      </c>
      <c r="O6" s="884"/>
      <c r="P6" s="884"/>
    </row>
    <row r="7" spans="1:16" ht="52.5" customHeight="1">
      <c r="A7" s="895"/>
      <c r="B7" s="896"/>
      <c r="C7" s="900" t="s">
        <v>282</v>
      </c>
      <c r="D7" s="882" t="s">
        <v>74</v>
      </c>
      <c r="E7" s="882"/>
      <c r="F7" s="883"/>
      <c r="G7" s="879" t="s">
        <v>283</v>
      </c>
      <c r="H7" s="879" t="s">
        <v>74</v>
      </c>
      <c r="I7" s="879"/>
      <c r="J7" s="879"/>
      <c r="K7" s="879" t="s">
        <v>32</v>
      </c>
      <c r="L7" s="879" t="s">
        <v>75</v>
      </c>
      <c r="M7" s="879"/>
      <c r="N7" s="879" t="s">
        <v>60</v>
      </c>
      <c r="O7" s="879" t="s">
        <v>75</v>
      </c>
      <c r="P7" s="879"/>
    </row>
    <row r="8" spans="1:16" ht="15.75" customHeight="1">
      <c r="A8" s="895"/>
      <c r="B8" s="896"/>
      <c r="C8" s="900"/>
      <c r="D8" s="879" t="s">
        <v>36</v>
      </c>
      <c r="E8" s="879" t="s">
        <v>37</v>
      </c>
      <c r="F8" s="879" t="s">
        <v>40</v>
      </c>
      <c r="G8" s="879"/>
      <c r="H8" s="879" t="s">
        <v>36</v>
      </c>
      <c r="I8" s="879" t="s">
        <v>37</v>
      </c>
      <c r="J8" s="879" t="s">
        <v>40</v>
      </c>
      <c r="K8" s="879"/>
      <c r="L8" s="879" t="s">
        <v>14</v>
      </c>
      <c r="M8" s="879" t="s">
        <v>13</v>
      </c>
      <c r="N8" s="879"/>
      <c r="O8" s="879" t="s">
        <v>14</v>
      </c>
      <c r="P8" s="879" t="s">
        <v>13</v>
      </c>
    </row>
    <row r="9" spans="1:16" ht="44.25" customHeight="1">
      <c r="A9" s="897"/>
      <c r="B9" s="898"/>
      <c r="C9" s="901"/>
      <c r="D9" s="879"/>
      <c r="E9" s="879"/>
      <c r="F9" s="879"/>
      <c r="G9" s="879"/>
      <c r="H9" s="879"/>
      <c r="I9" s="879"/>
      <c r="J9" s="879"/>
      <c r="K9" s="879"/>
      <c r="L9" s="879"/>
      <c r="M9" s="879"/>
      <c r="N9" s="879"/>
      <c r="O9" s="879"/>
      <c r="P9" s="879"/>
    </row>
    <row r="10" spans="1:16" ht="15" customHeight="1">
      <c r="A10" s="891" t="s">
        <v>6</v>
      </c>
      <c r="B10" s="892"/>
      <c r="C10" s="105">
        <v>1</v>
      </c>
      <c r="D10" s="105" t="s">
        <v>44</v>
      </c>
      <c r="E10" s="105" t="s">
        <v>45</v>
      </c>
      <c r="F10" s="105" t="s">
        <v>54</v>
      </c>
      <c r="G10" s="105" t="s">
        <v>55</v>
      </c>
      <c r="H10" s="105" t="s">
        <v>56</v>
      </c>
      <c r="I10" s="105" t="s">
        <v>57</v>
      </c>
      <c r="J10" s="105" t="s">
        <v>58</v>
      </c>
      <c r="K10" s="105" t="s">
        <v>59</v>
      </c>
      <c r="L10" s="105" t="s">
        <v>79</v>
      </c>
      <c r="M10" s="105" t="s">
        <v>80</v>
      </c>
      <c r="N10" s="105" t="s">
        <v>81</v>
      </c>
      <c r="O10" s="105" t="s">
        <v>82</v>
      </c>
      <c r="P10" s="105" t="s">
        <v>83</v>
      </c>
    </row>
    <row r="11" spans="1:16" ht="15" customHeight="1">
      <c r="A11" s="887" t="s">
        <v>284</v>
      </c>
      <c r="B11" s="888"/>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885" t="s">
        <v>285</v>
      </c>
      <c r="B12" s="886"/>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889" t="s">
        <v>33</v>
      </c>
      <c r="B13" s="890"/>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253</v>
      </c>
    </row>
    <row r="14" spans="1:37" ht="15" customHeight="1">
      <c r="A14" s="109" t="s">
        <v>0</v>
      </c>
      <c r="B14" s="110" t="s">
        <v>76</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254</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286</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256</v>
      </c>
    </row>
    <row r="18" spans="1:16" s="42" customFormat="1" ht="15" customHeight="1">
      <c r="A18" s="116" t="s">
        <v>45</v>
      </c>
      <c r="B18" s="117" t="s">
        <v>257</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54</v>
      </c>
      <c r="B19" s="117" t="s">
        <v>258</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55</v>
      </c>
      <c r="B20" s="117" t="s">
        <v>259</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56</v>
      </c>
      <c r="B21" s="117" t="s">
        <v>260</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261</v>
      </c>
      <c r="AK21" s="42" t="s">
        <v>262</v>
      </c>
      <c r="AL21" s="42" t="s">
        <v>263</v>
      </c>
      <c r="AM21" s="113" t="s">
        <v>264</v>
      </c>
    </row>
    <row r="22" spans="1:39" s="42" customFormat="1" ht="15" customHeight="1">
      <c r="A22" s="116" t="s">
        <v>57</v>
      </c>
      <c r="B22" s="117" t="s">
        <v>265</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266</v>
      </c>
    </row>
    <row r="23" spans="1:16" s="42" customFormat="1" ht="15" customHeight="1">
      <c r="A23" s="116" t="s">
        <v>58</v>
      </c>
      <c r="B23" s="117" t="s">
        <v>267</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59</v>
      </c>
      <c r="B24" s="117" t="s">
        <v>268</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261</v>
      </c>
    </row>
    <row r="25" spans="1:36" s="42" customFormat="1" ht="15" customHeight="1">
      <c r="A25" s="116" t="s">
        <v>79</v>
      </c>
      <c r="B25" s="117" t="s">
        <v>269</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270</v>
      </c>
    </row>
    <row r="26" spans="1:44" s="42" customFormat="1" ht="15" customHeight="1">
      <c r="A26" s="116" t="s">
        <v>80</v>
      </c>
      <c r="B26" s="117" t="s">
        <v>271</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871" t="s">
        <v>338</v>
      </c>
      <c r="C28" s="872"/>
      <c r="D28" s="872"/>
      <c r="E28" s="872"/>
      <c r="F28" s="123"/>
      <c r="G28" s="123"/>
      <c r="H28" s="123"/>
      <c r="I28" s="123"/>
      <c r="J28" s="123"/>
      <c r="K28" s="866" t="s">
        <v>339</v>
      </c>
      <c r="L28" s="866"/>
      <c r="M28" s="866"/>
      <c r="N28" s="866"/>
      <c r="O28" s="866"/>
      <c r="P28" s="866"/>
      <c r="AG28" s="73" t="s">
        <v>273</v>
      </c>
      <c r="AI28" s="113">
        <f>82/88</f>
        <v>0.9318181818181818</v>
      </c>
    </row>
    <row r="29" spans="2:16" ht="16.5">
      <c r="B29" s="872"/>
      <c r="C29" s="872"/>
      <c r="D29" s="872"/>
      <c r="E29" s="872"/>
      <c r="F29" s="123"/>
      <c r="G29" s="123"/>
      <c r="H29" s="123"/>
      <c r="I29" s="123"/>
      <c r="J29" s="123"/>
      <c r="K29" s="866"/>
      <c r="L29" s="866"/>
      <c r="M29" s="866"/>
      <c r="N29" s="866"/>
      <c r="O29" s="866"/>
      <c r="P29" s="866"/>
    </row>
    <row r="30" spans="2:16" ht="21" customHeight="1">
      <c r="B30" s="872"/>
      <c r="C30" s="872"/>
      <c r="D30" s="872"/>
      <c r="E30" s="872"/>
      <c r="F30" s="123"/>
      <c r="G30" s="123"/>
      <c r="H30" s="123"/>
      <c r="I30" s="123"/>
      <c r="J30" s="123"/>
      <c r="K30" s="866"/>
      <c r="L30" s="866"/>
      <c r="M30" s="866"/>
      <c r="N30" s="866"/>
      <c r="O30" s="866"/>
      <c r="P30" s="866"/>
    </row>
    <row r="32" spans="2:16" ht="16.5" customHeight="1">
      <c r="B32" s="874" t="s">
        <v>276</v>
      </c>
      <c r="C32" s="874"/>
      <c r="D32" s="874"/>
      <c r="E32" s="124"/>
      <c r="F32" s="124"/>
      <c r="G32" s="124"/>
      <c r="H32" s="124"/>
      <c r="I32" s="124"/>
      <c r="J32" s="124"/>
      <c r="K32" s="873" t="s">
        <v>340</v>
      </c>
      <c r="L32" s="873"/>
      <c r="M32" s="873"/>
      <c r="N32" s="873"/>
      <c r="O32" s="873"/>
      <c r="P32" s="873"/>
    </row>
    <row r="33" ht="12.75" customHeight="1"/>
    <row r="34" spans="2:5" ht="15.75">
      <c r="B34" s="125"/>
      <c r="C34" s="125"/>
      <c r="D34" s="125"/>
      <c r="E34" s="125"/>
    </row>
    <row r="35" ht="15.75" hidden="1"/>
    <row r="36" spans="2:16" ht="15.75">
      <c r="B36" s="869" t="s">
        <v>229</v>
      </c>
      <c r="C36" s="869"/>
      <c r="D36" s="869"/>
      <c r="E36" s="869"/>
      <c r="F36" s="126"/>
      <c r="G36" s="126"/>
      <c r="H36" s="126"/>
      <c r="I36" s="126"/>
      <c r="K36" s="870" t="s">
        <v>230</v>
      </c>
      <c r="L36" s="870"/>
      <c r="M36" s="870"/>
      <c r="N36" s="870"/>
      <c r="O36" s="870"/>
      <c r="P36" s="870"/>
    </row>
    <row r="39" ht="15.75">
      <c r="A39" s="128" t="s">
        <v>41</v>
      </c>
    </row>
    <row r="40" spans="1:6" ht="15.75">
      <c r="A40" s="129"/>
      <c r="B40" s="130" t="s">
        <v>46</v>
      </c>
      <c r="C40" s="130"/>
      <c r="D40" s="130"/>
      <c r="E40" s="130"/>
      <c r="F40" s="130"/>
    </row>
    <row r="41" spans="1:14" ht="15.75" customHeight="1">
      <c r="A41" s="131" t="s">
        <v>25</v>
      </c>
      <c r="B41" s="868" t="s">
        <v>49</v>
      </c>
      <c r="C41" s="868"/>
      <c r="D41" s="868"/>
      <c r="E41" s="868"/>
      <c r="F41" s="868"/>
      <c r="G41" s="131"/>
      <c r="H41" s="131"/>
      <c r="I41" s="131"/>
      <c r="J41" s="131"/>
      <c r="K41" s="131"/>
      <c r="L41" s="131"/>
      <c r="M41" s="131"/>
      <c r="N41" s="131"/>
    </row>
    <row r="42" spans="1:14" ht="15" customHeight="1">
      <c r="A42" s="131"/>
      <c r="B42" s="867" t="s">
        <v>50</v>
      </c>
      <c r="C42" s="867"/>
      <c r="D42" s="867"/>
      <c r="E42" s="867"/>
      <c r="F42" s="867"/>
      <c r="G42" s="867"/>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3:B13"/>
    <mergeCell ref="G7:G9"/>
    <mergeCell ref="A10:B10"/>
    <mergeCell ref="A5:B9"/>
    <mergeCell ref="C5:J5"/>
    <mergeCell ref="G6:J6"/>
    <mergeCell ref="C7:C9"/>
    <mergeCell ref="H7:J7"/>
    <mergeCell ref="D8:D9"/>
    <mergeCell ref="N7:N9"/>
    <mergeCell ref="N6:P6"/>
    <mergeCell ref="O7:P7"/>
    <mergeCell ref="L7:M7"/>
    <mergeCell ref="A12:B12"/>
    <mergeCell ref="A11:B11"/>
    <mergeCell ref="P8:P9"/>
    <mergeCell ref="O8:O9"/>
    <mergeCell ref="M1:P1"/>
    <mergeCell ref="M2:P2"/>
    <mergeCell ref="M3:P3"/>
    <mergeCell ref="H8:H9"/>
    <mergeCell ref="L8:L9"/>
    <mergeCell ref="M8:M9"/>
    <mergeCell ref="K6:M6"/>
    <mergeCell ref="D4:L4"/>
    <mergeCell ref="D7:F7"/>
    <mergeCell ref="K5:P5"/>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20.xml><?xml version="1.0" encoding="utf-8"?>
<worksheet xmlns="http://schemas.openxmlformats.org/spreadsheetml/2006/main" xmlns:r="http://schemas.openxmlformats.org/officeDocument/2006/relationships">
  <dimension ref="A1:R26"/>
  <sheetViews>
    <sheetView zoomScalePageLayoutView="0" workbookViewId="0" topLeftCell="A4">
      <selection activeCell="F11" sqref="F11:F12"/>
    </sheetView>
  </sheetViews>
  <sheetFormatPr defaultColWidth="9.00390625" defaultRowHeight="15.75"/>
  <cols>
    <col min="1" max="1" width="4.875" style="518" customWidth="1"/>
    <col min="2" max="2" width="27.50390625" style="518" customWidth="1"/>
    <col min="3" max="6" width="9.125" style="518" customWidth="1"/>
    <col min="7" max="10" width="8.00390625" style="518" customWidth="1"/>
    <col min="11" max="12" width="9.125" style="518" customWidth="1"/>
    <col min="13" max="16384" width="9.00390625" style="518" customWidth="1"/>
  </cols>
  <sheetData>
    <row r="1" spans="1:12" ht="36" customHeight="1">
      <c r="A1" s="1318" t="s">
        <v>168</v>
      </c>
      <c r="B1" s="1318"/>
      <c r="C1" s="1318"/>
      <c r="D1" s="1319" t="s">
        <v>525</v>
      </c>
      <c r="E1" s="1319"/>
      <c r="F1" s="1319"/>
      <c r="G1" s="1319"/>
      <c r="H1" s="1319"/>
      <c r="I1" s="1319"/>
      <c r="J1" s="1320" t="s">
        <v>524</v>
      </c>
      <c r="K1" s="1320"/>
      <c r="L1" s="1320"/>
    </row>
    <row r="2" spans="1:12" ht="31.5" customHeight="1">
      <c r="A2" s="1321" t="s">
        <v>523</v>
      </c>
      <c r="B2" s="1322"/>
      <c r="C2" s="1322"/>
      <c r="D2" s="1319"/>
      <c r="E2" s="1319"/>
      <c r="F2" s="1319"/>
      <c r="G2" s="1319"/>
      <c r="H2" s="1319"/>
      <c r="I2" s="1319"/>
      <c r="J2" s="1323" t="s">
        <v>522</v>
      </c>
      <c r="K2" s="1324"/>
      <c r="L2" s="1324"/>
    </row>
    <row r="3" spans="1:12" ht="17.25">
      <c r="A3" s="571" t="s">
        <v>521</v>
      </c>
      <c r="B3" s="571"/>
      <c r="C3" s="570"/>
      <c r="D3" s="1315"/>
      <c r="E3" s="1315"/>
      <c r="F3" s="1315"/>
      <c r="G3" s="1315"/>
      <c r="H3" s="1315"/>
      <c r="I3" s="1315"/>
      <c r="J3" s="1316"/>
      <c r="K3" s="1317"/>
      <c r="L3" s="1317"/>
    </row>
    <row r="4" spans="1:12" ht="17.25">
      <c r="A4" s="569"/>
      <c r="B4" s="569"/>
      <c r="C4" s="567"/>
      <c r="D4" s="567"/>
      <c r="E4" s="567"/>
      <c r="F4" s="567"/>
      <c r="G4" s="567"/>
      <c r="H4" s="568"/>
      <c r="I4" s="568"/>
      <c r="J4" s="567"/>
      <c r="K4" s="1317" t="s">
        <v>169</v>
      </c>
      <c r="L4" s="1317"/>
    </row>
    <row r="5" spans="1:12" ht="29.25" customHeight="1">
      <c r="A5" s="1325" t="s">
        <v>53</v>
      </c>
      <c r="B5" s="1325"/>
      <c r="C5" s="1326" t="s">
        <v>31</v>
      </c>
      <c r="D5" s="1326" t="s">
        <v>170</v>
      </c>
      <c r="E5" s="1326"/>
      <c r="F5" s="1326"/>
      <c r="G5" s="1326"/>
      <c r="H5" s="1326" t="s">
        <v>171</v>
      </c>
      <c r="I5" s="1326"/>
      <c r="J5" s="1326" t="s">
        <v>172</v>
      </c>
      <c r="K5" s="1326"/>
      <c r="L5" s="1326"/>
    </row>
    <row r="6" spans="1:12" ht="63.75">
      <c r="A6" s="1325"/>
      <c r="B6" s="1325"/>
      <c r="C6" s="1326"/>
      <c r="D6" s="566" t="s">
        <v>173</v>
      </c>
      <c r="E6" s="566" t="s">
        <v>174</v>
      </c>
      <c r="F6" s="566" t="s">
        <v>312</v>
      </c>
      <c r="G6" s="566" t="s">
        <v>175</v>
      </c>
      <c r="H6" s="566" t="s">
        <v>176</v>
      </c>
      <c r="I6" s="566" t="s">
        <v>177</v>
      </c>
      <c r="J6" s="566" t="s">
        <v>178</v>
      </c>
      <c r="K6" s="566" t="s">
        <v>179</v>
      </c>
      <c r="L6" s="566" t="s">
        <v>180</v>
      </c>
    </row>
    <row r="7" spans="1:12" ht="17.25">
      <c r="A7" s="1327" t="s">
        <v>6</v>
      </c>
      <c r="B7" s="1327"/>
      <c r="C7" s="565">
        <v>1</v>
      </c>
      <c r="D7" s="565">
        <v>2</v>
      </c>
      <c r="E7" s="565">
        <v>3</v>
      </c>
      <c r="F7" s="565">
        <v>4</v>
      </c>
      <c r="G7" s="565">
        <v>5</v>
      </c>
      <c r="H7" s="565">
        <v>6</v>
      </c>
      <c r="I7" s="565">
        <v>7</v>
      </c>
      <c r="J7" s="565">
        <v>8</v>
      </c>
      <c r="K7" s="565">
        <v>9</v>
      </c>
      <c r="L7" s="565">
        <v>10</v>
      </c>
    </row>
    <row r="8" spans="1:12" ht="17.25">
      <c r="A8" s="1252" t="s">
        <v>115</v>
      </c>
      <c r="B8" s="1252"/>
      <c r="C8" s="564">
        <f aca="true" t="shared" si="0" ref="C8:L8">C9+C10</f>
        <v>0</v>
      </c>
      <c r="D8" s="564">
        <f t="shared" si="0"/>
        <v>0</v>
      </c>
      <c r="E8" s="564">
        <f t="shared" si="0"/>
        <v>0</v>
      </c>
      <c r="F8" s="564">
        <f t="shared" si="0"/>
        <v>0</v>
      </c>
      <c r="G8" s="564">
        <f t="shared" si="0"/>
        <v>0</v>
      </c>
      <c r="H8" s="564">
        <f t="shared" si="0"/>
        <v>0</v>
      </c>
      <c r="I8" s="564">
        <f t="shared" si="0"/>
        <v>0</v>
      </c>
      <c r="J8" s="564">
        <f t="shared" si="0"/>
        <v>0</v>
      </c>
      <c r="K8" s="564">
        <f t="shared" si="0"/>
        <v>0</v>
      </c>
      <c r="L8" s="564">
        <f t="shared" si="0"/>
        <v>0</v>
      </c>
    </row>
    <row r="9" spans="1:12" s="537" customFormat="1" ht="17.25">
      <c r="A9" s="617" t="s">
        <v>0</v>
      </c>
      <c r="B9" s="617" t="s">
        <v>472</v>
      </c>
      <c r="C9" s="563">
        <f>D9+E9+F9+G9</f>
        <v>0</v>
      </c>
      <c r="D9" s="562">
        <v>0</v>
      </c>
      <c r="E9" s="562">
        <v>0</v>
      </c>
      <c r="F9" s="562"/>
      <c r="G9" s="562"/>
      <c r="H9" s="562">
        <v>0</v>
      </c>
      <c r="I9" s="562"/>
      <c r="J9" s="562">
        <v>0</v>
      </c>
      <c r="K9" s="562">
        <v>0</v>
      </c>
      <c r="L9" s="562"/>
    </row>
    <row r="10" spans="1:12" s="537" customFormat="1" ht="17.25">
      <c r="A10" s="617" t="s">
        <v>1</v>
      </c>
      <c r="B10" s="617" t="s">
        <v>473</v>
      </c>
      <c r="C10" s="563">
        <f aca="true" t="shared" si="1" ref="C10:L10">C11+C12+C13+C14+C15+C16+C17+C18+C19</f>
        <v>0</v>
      </c>
      <c r="D10" s="563">
        <f t="shared" si="1"/>
        <v>0</v>
      </c>
      <c r="E10" s="563">
        <f t="shared" si="1"/>
        <v>0</v>
      </c>
      <c r="F10" s="563">
        <f t="shared" si="1"/>
        <v>0</v>
      </c>
      <c r="G10" s="563">
        <f t="shared" si="1"/>
        <v>0</v>
      </c>
      <c r="H10" s="563">
        <f t="shared" si="1"/>
        <v>0</v>
      </c>
      <c r="I10" s="563">
        <f t="shared" si="1"/>
        <v>0</v>
      </c>
      <c r="J10" s="563">
        <f t="shared" si="1"/>
        <v>0</v>
      </c>
      <c r="K10" s="563">
        <f t="shared" si="1"/>
        <v>0</v>
      </c>
      <c r="L10" s="563">
        <f t="shared" si="1"/>
        <v>0</v>
      </c>
    </row>
    <row r="11" spans="1:12" s="537" customFormat="1" ht="17.25">
      <c r="A11" s="536">
        <v>1</v>
      </c>
      <c r="B11" s="536" t="s">
        <v>474</v>
      </c>
      <c r="C11" s="563">
        <f aca="true" t="shared" si="2" ref="C11:C19">D11+E11+F11+G11</f>
        <v>0</v>
      </c>
      <c r="D11" s="562"/>
      <c r="E11" s="562">
        <v>0</v>
      </c>
      <c r="F11" s="562"/>
      <c r="G11" s="562"/>
      <c r="H11" s="562">
        <v>0</v>
      </c>
      <c r="I11" s="562">
        <v>0</v>
      </c>
      <c r="J11" s="562"/>
      <c r="K11" s="562">
        <v>0</v>
      </c>
      <c r="L11" s="562"/>
    </row>
    <row r="12" spans="1:12" s="537" customFormat="1" ht="17.25">
      <c r="A12" s="536">
        <v>2</v>
      </c>
      <c r="B12" s="536" t="s">
        <v>475</v>
      </c>
      <c r="C12" s="563">
        <f t="shared" si="2"/>
        <v>0</v>
      </c>
      <c r="D12" s="562"/>
      <c r="E12" s="562"/>
      <c r="F12" s="562"/>
      <c r="G12" s="562"/>
      <c r="H12" s="562"/>
      <c r="I12" s="562"/>
      <c r="J12" s="562"/>
      <c r="K12" s="562"/>
      <c r="L12" s="562"/>
    </row>
    <row r="13" spans="1:12" s="537" customFormat="1" ht="17.25">
      <c r="A13" s="536">
        <v>3</v>
      </c>
      <c r="B13" s="536" t="s">
        <v>476</v>
      </c>
      <c r="C13" s="563">
        <f t="shared" si="2"/>
        <v>0</v>
      </c>
      <c r="D13" s="562"/>
      <c r="E13" s="562"/>
      <c r="F13" s="562"/>
      <c r="G13" s="562">
        <v>0</v>
      </c>
      <c r="H13" s="562"/>
      <c r="I13" s="562">
        <v>0</v>
      </c>
      <c r="J13" s="562"/>
      <c r="K13" s="562"/>
      <c r="L13" s="562"/>
    </row>
    <row r="14" spans="1:12" s="537" customFormat="1" ht="17.25">
      <c r="A14" s="538">
        <v>4</v>
      </c>
      <c r="B14" s="536" t="s">
        <v>477</v>
      </c>
      <c r="C14" s="563">
        <f t="shared" si="2"/>
        <v>0</v>
      </c>
      <c r="D14" s="562"/>
      <c r="E14" s="562">
        <v>0</v>
      </c>
      <c r="F14" s="562"/>
      <c r="G14" s="562">
        <v>0</v>
      </c>
      <c r="H14" s="562">
        <v>0</v>
      </c>
      <c r="I14" s="562"/>
      <c r="J14" s="562">
        <v>0</v>
      </c>
      <c r="K14" s="562"/>
      <c r="L14" s="562"/>
    </row>
    <row r="15" spans="1:12" s="537" customFormat="1" ht="17.25">
      <c r="A15" s="538">
        <v>5</v>
      </c>
      <c r="B15" s="536" t="s">
        <v>478</v>
      </c>
      <c r="C15" s="563">
        <f t="shared" si="2"/>
        <v>0</v>
      </c>
      <c r="D15" s="562">
        <v>0</v>
      </c>
      <c r="E15" s="562">
        <v>0</v>
      </c>
      <c r="F15" s="562">
        <v>0</v>
      </c>
      <c r="G15" s="562"/>
      <c r="H15" s="562">
        <v>0</v>
      </c>
      <c r="I15" s="562">
        <v>0</v>
      </c>
      <c r="J15" s="562">
        <v>0</v>
      </c>
      <c r="K15" s="562">
        <v>0</v>
      </c>
      <c r="L15" s="562">
        <v>0</v>
      </c>
    </row>
    <row r="16" spans="1:12" s="537" customFormat="1" ht="17.25">
      <c r="A16" s="538">
        <v>6</v>
      </c>
      <c r="B16" s="536" t="s">
        <v>479</v>
      </c>
      <c r="C16" s="563">
        <f t="shared" si="2"/>
        <v>0</v>
      </c>
      <c r="D16" s="562"/>
      <c r="E16" s="562"/>
      <c r="F16" s="562"/>
      <c r="G16" s="562"/>
      <c r="H16" s="562"/>
      <c r="I16" s="562"/>
      <c r="J16" s="562"/>
      <c r="K16" s="562"/>
      <c r="L16" s="562"/>
    </row>
    <row r="17" spans="1:12" s="537" customFormat="1" ht="17.25">
      <c r="A17" s="538">
        <v>7</v>
      </c>
      <c r="B17" s="536" t="s">
        <v>480</v>
      </c>
      <c r="C17" s="563">
        <f t="shared" si="2"/>
        <v>0</v>
      </c>
      <c r="D17" s="562"/>
      <c r="E17" s="562"/>
      <c r="F17" s="562"/>
      <c r="G17" s="562"/>
      <c r="H17" s="562"/>
      <c r="I17" s="562"/>
      <c r="J17" s="562"/>
      <c r="K17" s="562"/>
      <c r="L17" s="562"/>
    </row>
    <row r="18" spans="1:12" s="537" customFormat="1" ht="17.25">
      <c r="A18" s="538">
        <v>8</v>
      </c>
      <c r="B18" s="536" t="s">
        <v>481</v>
      </c>
      <c r="C18" s="563">
        <f t="shared" si="2"/>
        <v>0</v>
      </c>
      <c r="D18" s="562"/>
      <c r="E18" s="562"/>
      <c r="F18" s="562"/>
      <c r="G18" s="562"/>
      <c r="H18" s="562"/>
      <c r="I18" s="562"/>
      <c r="J18" s="562"/>
      <c r="K18" s="562"/>
      <c r="L18" s="562"/>
    </row>
    <row r="19" spans="1:13" s="537" customFormat="1" ht="17.25">
      <c r="A19" s="538">
        <v>9</v>
      </c>
      <c r="B19" s="536" t="s">
        <v>482</v>
      </c>
      <c r="C19" s="563">
        <f t="shared" si="2"/>
        <v>0</v>
      </c>
      <c r="D19" s="562">
        <v>0</v>
      </c>
      <c r="E19" s="562">
        <v>0</v>
      </c>
      <c r="F19" s="562">
        <v>0</v>
      </c>
      <c r="G19" s="562"/>
      <c r="H19" s="562">
        <v>0</v>
      </c>
      <c r="I19" s="562">
        <v>0</v>
      </c>
      <c r="J19" s="562">
        <v>0</v>
      </c>
      <c r="K19" s="562">
        <v>0</v>
      </c>
      <c r="L19" s="562">
        <v>0</v>
      </c>
      <c r="M19" s="646"/>
    </row>
    <row r="20" spans="1:18" ht="18.75">
      <c r="A20" s="1291"/>
      <c r="B20" s="1291"/>
      <c r="C20" s="1291"/>
      <c r="D20" s="1291"/>
      <c r="G20" s="1264" t="s">
        <v>512</v>
      </c>
      <c r="H20" s="1264"/>
      <c r="I20" s="1264"/>
      <c r="J20" s="1264"/>
      <c r="K20" s="1264"/>
      <c r="L20" s="1264"/>
      <c r="M20" s="561"/>
      <c r="R20" s="558"/>
    </row>
    <row r="21" spans="1:18" ht="18.75">
      <c r="A21" s="1291" t="s">
        <v>506</v>
      </c>
      <c r="B21" s="1291"/>
      <c r="C21" s="1291"/>
      <c r="D21" s="1291"/>
      <c r="H21" s="1265" t="s">
        <v>507</v>
      </c>
      <c r="I21" s="1265"/>
      <c r="J21" s="1265"/>
      <c r="K21" s="1265"/>
      <c r="L21" s="540"/>
      <c r="M21" s="540"/>
      <c r="R21" s="559"/>
    </row>
    <row r="22" spans="2:18" ht="18.75">
      <c r="B22" s="539"/>
      <c r="H22" s="1265" t="s">
        <v>487</v>
      </c>
      <c r="I22" s="1265"/>
      <c r="J22" s="1265"/>
      <c r="K22" s="1265"/>
      <c r="L22" s="540"/>
      <c r="M22" s="540"/>
      <c r="R22" s="559"/>
    </row>
    <row r="23" spans="2:10" ht="18.75">
      <c r="B23" s="539"/>
      <c r="J23" s="539"/>
    </row>
    <row r="24" spans="2:10" ht="18.75">
      <c r="B24" s="539"/>
      <c r="J24" s="539"/>
    </row>
    <row r="25" spans="2:10" ht="18.75">
      <c r="B25" s="539"/>
      <c r="J25" s="539"/>
    </row>
    <row r="26" spans="1:18" ht="18.75">
      <c r="A26" s="1265" t="s">
        <v>423</v>
      </c>
      <c r="B26" s="1265"/>
      <c r="C26" s="1265"/>
      <c r="D26" s="1265"/>
      <c r="H26" s="1265" t="s">
        <v>424</v>
      </c>
      <c r="I26" s="1265"/>
      <c r="J26" s="1265"/>
      <c r="K26" s="1265"/>
      <c r="L26" s="539"/>
      <c r="M26" s="539"/>
      <c r="R26" s="560"/>
    </row>
  </sheetData>
  <sheetProtection/>
  <mergeCells count="22">
    <mergeCell ref="H22:K22"/>
    <mergeCell ref="A26:D26"/>
    <mergeCell ref="H26:K26"/>
    <mergeCell ref="A7:B7"/>
    <mergeCell ref="A8:B8"/>
    <mergeCell ref="A20:D20"/>
    <mergeCell ref="G20:L20"/>
    <mergeCell ref="A21:D21"/>
    <mergeCell ref="H21:K21"/>
    <mergeCell ref="K4:L4"/>
    <mergeCell ref="A5:B6"/>
    <mergeCell ref="C5:C6"/>
    <mergeCell ref="D5:G5"/>
    <mergeCell ref="H5:I5"/>
    <mergeCell ref="J5:L5"/>
    <mergeCell ref="D3:I3"/>
    <mergeCell ref="J3:L3"/>
    <mergeCell ref="A1:C1"/>
    <mergeCell ref="D1:I2"/>
    <mergeCell ref="J1:L1"/>
    <mergeCell ref="A2:C2"/>
    <mergeCell ref="J2:L2"/>
  </mergeCells>
  <printOptions/>
  <pageMargins left="0.23" right="0.17" top="0.2" bottom="0.18" header="0.2" footer="0.28"/>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N29"/>
  <sheetViews>
    <sheetView zoomScalePageLayoutView="0" workbookViewId="0" topLeftCell="A7">
      <selection activeCell="H16" sqref="H16:L22"/>
    </sheetView>
  </sheetViews>
  <sheetFormatPr defaultColWidth="9.00390625" defaultRowHeight="15.75"/>
  <cols>
    <col min="1" max="1" width="3.75390625" style="518" customWidth="1"/>
    <col min="2" max="2" width="29.25390625" style="518" customWidth="1"/>
    <col min="3" max="7" width="8.625" style="518" customWidth="1"/>
    <col min="8" max="8" width="9.625" style="518" customWidth="1"/>
    <col min="9" max="9" width="8.50390625" style="518" customWidth="1"/>
    <col min="10" max="10" width="9.50390625" style="518" customWidth="1"/>
    <col min="11" max="12" width="8.625" style="518" customWidth="1"/>
    <col min="13" max="16384" width="9.00390625" style="518" customWidth="1"/>
  </cols>
  <sheetData>
    <row r="1" spans="1:12" ht="17.25" customHeight="1">
      <c r="A1" s="1318" t="s">
        <v>186</v>
      </c>
      <c r="B1" s="1318"/>
      <c r="C1" s="1318"/>
      <c r="D1" s="1319" t="s">
        <v>526</v>
      </c>
      <c r="E1" s="1319"/>
      <c r="F1" s="1319"/>
      <c r="G1" s="1319"/>
      <c r="H1" s="1319"/>
      <c r="I1" s="1340" t="s">
        <v>277</v>
      </c>
      <c r="J1" s="1340"/>
      <c r="K1" s="1340"/>
      <c r="L1" s="1340"/>
    </row>
    <row r="2" spans="1:12" ht="17.25">
      <c r="A2" s="1341" t="s">
        <v>514</v>
      </c>
      <c r="B2" s="1341"/>
      <c r="C2" s="1341"/>
      <c r="D2" s="1319" t="s">
        <v>527</v>
      </c>
      <c r="E2" s="1319"/>
      <c r="F2" s="1319"/>
      <c r="G2" s="1319"/>
      <c r="H2" s="1319"/>
      <c r="I2" s="1344" t="s">
        <v>528</v>
      </c>
      <c r="J2" s="1344"/>
      <c r="K2" s="1344"/>
      <c r="L2" s="1344"/>
    </row>
    <row r="3" spans="1:12" ht="17.25">
      <c r="A3" s="1318" t="s">
        <v>227</v>
      </c>
      <c r="B3" s="1318"/>
      <c r="C3" s="1318"/>
      <c r="D3" s="1345" t="s">
        <v>531</v>
      </c>
      <c r="E3" s="1345"/>
      <c r="F3" s="1345"/>
      <c r="G3" s="1345"/>
      <c r="H3" s="1345"/>
      <c r="I3" s="1342" t="s">
        <v>529</v>
      </c>
      <c r="J3" s="1342"/>
      <c r="K3" s="1342"/>
      <c r="L3" s="1342"/>
    </row>
    <row r="4" spans="1:12" ht="17.25">
      <c r="A4" s="1346" t="s">
        <v>516</v>
      </c>
      <c r="B4" s="1346"/>
      <c r="C4" s="1346"/>
      <c r="D4" s="574"/>
      <c r="E4" s="574"/>
      <c r="F4" s="574"/>
      <c r="G4" s="574"/>
      <c r="H4" s="574"/>
      <c r="I4" s="1347" t="s">
        <v>530</v>
      </c>
      <c r="J4" s="1347"/>
      <c r="K4" s="1347"/>
      <c r="L4" s="1347"/>
    </row>
    <row r="5" spans="1:12" ht="17.25">
      <c r="A5" s="1342"/>
      <c r="B5" s="1342"/>
      <c r="C5" s="575"/>
      <c r="D5" s="567"/>
      <c r="E5" s="567"/>
      <c r="F5" s="567"/>
      <c r="G5" s="567"/>
      <c r="H5" s="576"/>
      <c r="I5" s="1343" t="s">
        <v>316</v>
      </c>
      <c r="J5" s="1343"/>
      <c r="K5" s="1343"/>
      <c r="L5" s="1343"/>
    </row>
    <row r="6" spans="1:12" ht="17.25">
      <c r="A6" s="1333" t="s">
        <v>53</v>
      </c>
      <c r="B6" s="1334"/>
      <c r="C6" s="1328" t="s">
        <v>187</v>
      </c>
      <c r="D6" s="1330" t="s">
        <v>188</v>
      </c>
      <c r="E6" s="1331"/>
      <c r="F6" s="1332"/>
      <c r="G6" s="1330" t="s">
        <v>189</v>
      </c>
      <c r="H6" s="1331"/>
      <c r="I6" s="1331"/>
      <c r="J6" s="1331"/>
      <c r="K6" s="1331"/>
      <c r="L6" s="1332"/>
    </row>
    <row r="7" spans="1:12" ht="17.25">
      <c r="A7" s="1335"/>
      <c r="B7" s="1336"/>
      <c r="C7" s="1339"/>
      <c r="D7" s="1330" t="s">
        <v>7</v>
      </c>
      <c r="E7" s="1331"/>
      <c r="F7" s="1332"/>
      <c r="G7" s="1328" t="s">
        <v>30</v>
      </c>
      <c r="H7" s="1330" t="s">
        <v>7</v>
      </c>
      <c r="I7" s="1331"/>
      <c r="J7" s="1331"/>
      <c r="K7" s="1331"/>
      <c r="L7" s="1332"/>
    </row>
    <row r="8" spans="1:12" ht="17.25">
      <c r="A8" s="1335"/>
      <c r="B8" s="1336"/>
      <c r="C8" s="1339"/>
      <c r="D8" s="1328" t="s">
        <v>190</v>
      </c>
      <c r="E8" s="1328" t="s">
        <v>191</v>
      </c>
      <c r="F8" s="1328" t="s">
        <v>192</v>
      </c>
      <c r="G8" s="1339"/>
      <c r="H8" s="1328" t="s">
        <v>193</v>
      </c>
      <c r="I8" s="1328" t="s">
        <v>194</v>
      </c>
      <c r="J8" s="1328" t="s">
        <v>195</v>
      </c>
      <c r="K8" s="1328" t="s">
        <v>196</v>
      </c>
      <c r="L8" s="1328" t="s">
        <v>197</v>
      </c>
    </row>
    <row r="9" spans="1:12" ht="87" customHeight="1">
      <c r="A9" s="1337"/>
      <c r="B9" s="1338"/>
      <c r="C9" s="1329"/>
      <c r="D9" s="1329"/>
      <c r="E9" s="1329"/>
      <c r="F9" s="1329"/>
      <c r="G9" s="1329"/>
      <c r="H9" s="1329"/>
      <c r="I9" s="1329"/>
      <c r="J9" s="1329"/>
      <c r="K9" s="1329"/>
      <c r="L9" s="1329"/>
    </row>
    <row r="10" spans="1:12" ht="14.25" customHeight="1">
      <c r="A10" s="1330" t="s">
        <v>6</v>
      </c>
      <c r="B10" s="1332"/>
      <c r="C10" s="565">
        <v>1</v>
      </c>
      <c r="D10" s="565">
        <v>2</v>
      </c>
      <c r="E10" s="565">
        <v>3</v>
      </c>
      <c r="F10" s="565">
        <v>4</v>
      </c>
      <c r="G10" s="565">
        <v>5</v>
      </c>
      <c r="H10" s="565">
        <v>6</v>
      </c>
      <c r="I10" s="565">
        <v>7</v>
      </c>
      <c r="J10" s="565">
        <v>8</v>
      </c>
      <c r="K10" s="565" t="s">
        <v>59</v>
      </c>
      <c r="L10" s="565" t="s">
        <v>79</v>
      </c>
    </row>
    <row r="11" spans="1:12" ht="13.5" customHeight="1">
      <c r="A11" s="1252" t="s">
        <v>115</v>
      </c>
      <c r="B11" s="1252"/>
      <c r="C11" s="648">
        <f aca="true" t="shared" si="0" ref="C11:L11">C12+C13</f>
        <v>11</v>
      </c>
      <c r="D11" s="648">
        <f t="shared" si="0"/>
        <v>0</v>
      </c>
      <c r="E11" s="648">
        <f t="shared" si="0"/>
        <v>0</v>
      </c>
      <c r="F11" s="648">
        <f t="shared" si="0"/>
        <v>11</v>
      </c>
      <c r="G11" s="648">
        <f>G12+G13</f>
        <v>9</v>
      </c>
      <c r="H11" s="649">
        <f t="shared" si="0"/>
        <v>1</v>
      </c>
      <c r="I11" s="649">
        <f t="shared" si="0"/>
        <v>0</v>
      </c>
      <c r="J11" s="649">
        <f t="shared" si="0"/>
        <v>0</v>
      </c>
      <c r="K11" s="649">
        <f t="shared" si="0"/>
        <v>2</v>
      </c>
      <c r="L11" s="650">
        <f t="shared" si="0"/>
        <v>6</v>
      </c>
    </row>
    <row r="12" spans="1:12" s="537" customFormat="1" ht="14.25" customHeight="1">
      <c r="A12" s="617" t="s">
        <v>0</v>
      </c>
      <c r="B12" s="617" t="s">
        <v>472</v>
      </c>
      <c r="C12" s="651">
        <f>D12+E12+F12</f>
        <v>0</v>
      </c>
      <c r="D12" s="652"/>
      <c r="E12" s="652"/>
      <c r="F12" s="652"/>
      <c r="G12" s="651">
        <f>H12+I12+J12+K12+L12</f>
        <v>0</v>
      </c>
      <c r="H12" s="653"/>
      <c r="I12" s="653"/>
      <c r="J12" s="653"/>
      <c r="K12" s="653"/>
      <c r="L12" s="654"/>
    </row>
    <row r="13" spans="1:12" s="537" customFormat="1" ht="14.25" customHeight="1">
      <c r="A13" s="617" t="s">
        <v>1</v>
      </c>
      <c r="B13" s="617" t="s">
        <v>473</v>
      </c>
      <c r="C13" s="651">
        <f aca="true" t="shared" si="1" ref="C13:L13">C14+C15+C16+C17+C18+C19+C20+C21+C22</f>
        <v>11</v>
      </c>
      <c r="D13" s="651">
        <f t="shared" si="1"/>
        <v>0</v>
      </c>
      <c r="E13" s="651">
        <f t="shared" si="1"/>
        <v>0</v>
      </c>
      <c r="F13" s="651">
        <f t="shared" si="1"/>
        <v>11</v>
      </c>
      <c r="G13" s="651">
        <f t="shared" si="1"/>
        <v>9</v>
      </c>
      <c r="H13" s="655">
        <f t="shared" si="1"/>
        <v>1</v>
      </c>
      <c r="I13" s="655">
        <f t="shared" si="1"/>
        <v>0</v>
      </c>
      <c r="J13" s="655">
        <f t="shared" si="1"/>
        <v>0</v>
      </c>
      <c r="K13" s="655">
        <f t="shared" si="1"/>
        <v>2</v>
      </c>
      <c r="L13" s="656">
        <f t="shared" si="1"/>
        <v>6</v>
      </c>
    </row>
    <row r="14" spans="1:12" s="537" customFormat="1" ht="14.25" customHeight="1">
      <c r="A14" s="536">
        <v>1</v>
      </c>
      <c r="B14" s="536" t="s">
        <v>474</v>
      </c>
      <c r="C14" s="651">
        <f aca="true" t="shared" si="2" ref="C14:C22">D14+E14+F14</f>
        <v>1</v>
      </c>
      <c r="D14" s="652"/>
      <c r="E14" s="652"/>
      <c r="F14" s="652">
        <v>1</v>
      </c>
      <c r="G14" s="651">
        <f aca="true" t="shared" si="3" ref="G14:G22">H14+I14+J14+K14+L14</f>
        <v>0</v>
      </c>
      <c r="H14" s="653"/>
      <c r="I14" s="653"/>
      <c r="J14" s="653"/>
      <c r="K14" s="653"/>
      <c r="L14" s="654"/>
    </row>
    <row r="15" spans="1:12" s="537" customFormat="1" ht="14.25" customHeight="1">
      <c r="A15" s="536">
        <v>2</v>
      </c>
      <c r="B15" s="536" t="s">
        <v>475</v>
      </c>
      <c r="C15" s="651">
        <f t="shared" si="2"/>
        <v>1</v>
      </c>
      <c r="D15" s="652"/>
      <c r="E15" s="652"/>
      <c r="F15" s="652">
        <v>1</v>
      </c>
      <c r="G15" s="651">
        <f t="shared" si="3"/>
        <v>0</v>
      </c>
      <c r="H15" s="653"/>
      <c r="I15" s="653"/>
      <c r="J15" s="653"/>
      <c r="K15" s="653"/>
      <c r="L15" s="654"/>
    </row>
    <row r="16" spans="1:12" s="537" customFormat="1" ht="14.25" customHeight="1">
      <c r="A16" s="536">
        <v>3</v>
      </c>
      <c r="B16" s="536" t="s">
        <v>476</v>
      </c>
      <c r="C16" s="651">
        <f t="shared" si="2"/>
        <v>2</v>
      </c>
      <c r="D16" s="652">
        <v>0</v>
      </c>
      <c r="E16" s="652">
        <v>0</v>
      </c>
      <c r="F16" s="652">
        <v>2</v>
      </c>
      <c r="G16" s="651">
        <f t="shared" si="3"/>
        <v>2</v>
      </c>
      <c r="H16" s="653">
        <v>0</v>
      </c>
      <c r="I16" s="653">
        <v>0</v>
      </c>
      <c r="J16" s="653">
        <v>0</v>
      </c>
      <c r="K16" s="653">
        <v>2</v>
      </c>
      <c r="L16" s="654">
        <v>0</v>
      </c>
    </row>
    <row r="17" spans="1:12" s="537" customFormat="1" ht="14.25" customHeight="1">
      <c r="A17" s="538">
        <v>4</v>
      </c>
      <c r="B17" s="536" t="s">
        <v>477</v>
      </c>
      <c r="C17" s="651">
        <f t="shared" si="2"/>
        <v>1</v>
      </c>
      <c r="D17" s="652">
        <v>0</v>
      </c>
      <c r="E17" s="652">
        <v>0</v>
      </c>
      <c r="F17" s="652">
        <v>1</v>
      </c>
      <c r="G17" s="651">
        <f t="shared" si="3"/>
        <v>1</v>
      </c>
      <c r="H17" s="653">
        <v>0</v>
      </c>
      <c r="I17" s="653">
        <v>0</v>
      </c>
      <c r="J17" s="653">
        <v>0</v>
      </c>
      <c r="K17" s="653">
        <v>0</v>
      </c>
      <c r="L17" s="654">
        <v>1</v>
      </c>
    </row>
    <row r="18" spans="1:12" s="537" customFormat="1" ht="14.25" customHeight="1">
      <c r="A18" s="538">
        <v>5</v>
      </c>
      <c r="B18" s="536" t="s">
        <v>478</v>
      </c>
      <c r="C18" s="651">
        <f t="shared" si="2"/>
        <v>3</v>
      </c>
      <c r="D18" s="652">
        <v>0</v>
      </c>
      <c r="E18" s="652">
        <v>0</v>
      </c>
      <c r="F18" s="652">
        <v>3</v>
      </c>
      <c r="G18" s="651">
        <f t="shared" si="3"/>
        <v>3</v>
      </c>
      <c r="H18" s="653">
        <v>0</v>
      </c>
      <c r="I18" s="653">
        <v>0</v>
      </c>
      <c r="J18" s="653">
        <v>0</v>
      </c>
      <c r="K18" s="653">
        <v>0</v>
      </c>
      <c r="L18" s="654">
        <v>3</v>
      </c>
    </row>
    <row r="19" spans="1:12" s="537" customFormat="1" ht="14.25" customHeight="1">
      <c r="A19" s="538">
        <v>6</v>
      </c>
      <c r="B19" s="536" t="s">
        <v>479</v>
      </c>
      <c r="C19" s="651">
        <f t="shared" si="2"/>
        <v>1</v>
      </c>
      <c r="D19" s="652"/>
      <c r="E19" s="652"/>
      <c r="F19" s="652">
        <v>1</v>
      </c>
      <c r="G19" s="651">
        <f t="shared" si="3"/>
        <v>2</v>
      </c>
      <c r="H19" s="659">
        <v>1</v>
      </c>
      <c r="I19" s="659" t="s">
        <v>483</v>
      </c>
      <c r="J19" s="659" t="s">
        <v>483</v>
      </c>
      <c r="K19" s="659" t="s">
        <v>483</v>
      </c>
      <c r="L19" s="660">
        <v>1</v>
      </c>
    </row>
    <row r="20" spans="1:12" s="537" customFormat="1" ht="14.25" customHeight="1">
      <c r="A20" s="538">
        <v>7</v>
      </c>
      <c r="B20" s="536" t="s">
        <v>480</v>
      </c>
      <c r="C20" s="651">
        <f t="shared" si="2"/>
        <v>0</v>
      </c>
      <c r="D20" s="652">
        <v>0</v>
      </c>
      <c r="E20" s="652">
        <v>0</v>
      </c>
      <c r="F20" s="652">
        <v>0</v>
      </c>
      <c r="G20" s="651">
        <f t="shared" si="3"/>
        <v>0</v>
      </c>
      <c r="H20" s="653">
        <v>0</v>
      </c>
      <c r="I20" s="653">
        <v>0</v>
      </c>
      <c r="J20" s="653">
        <v>0</v>
      </c>
      <c r="K20" s="653">
        <v>0</v>
      </c>
      <c r="L20" s="654">
        <v>0</v>
      </c>
    </row>
    <row r="21" spans="1:12" s="537" customFormat="1" ht="14.25" customHeight="1">
      <c r="A21" s="538">
        <v>8</v>
      </c>
      <c r="B21" s="536" t="s">
        <v>481</v>
      </c>
      <c r="C21" s="651">
        <f t="shared" si="2"/>
        <v>1</v>
      </c>
      <c r="D21" s="652"/>
      <c r="E21" s="652"/>
      <c r="F21" s="652">
        <v>1</v>
      </c>
      <c r="G21" s="651">
        <f t="shared" si="3"/>
        <v>0</v>
      </c>
      <c r="H21" s="652"/>
      <c r="I21" s="652"/>
      <c r="J21" s="652"/>
      <c r="K21" s="652"/>
      <c r="L21" s="654"/>
    </row>
    <row r="22" spans="1:14" s="537" customFormat="1" ht="14.25" customHeight="1">
      <c r="A22" s="538">
        <v>9</v>
      </c>
      <c r="B22" s="536" t="s">
        <v>482</v>
      </c>
      <c r="C22" s="651">
        <f t="shared" si="2"/>
        <v>1</v>
      </c>
      <c r="D22" s="657">
        <v>0</v>
      </c>
      <c r="E22" s="657">
        <v>0</v>
      </c>
      <c r="F22" s="657">
        <v>1</v>
      </c>
      <c r="G22" s="658">
        <f t="shared" si="3"/>
        <v>1</v>
      </c>
      <c r="H22" s="657">
        <v>0</v>
      </c>
      <c r="I22" s="657">
        <v>0</v>
      </c>
      <c r="J22" s="657">
        <v>0</v>
      </c>
      <c r="K22" s="657">
        <v>0</v>
      </c>
      <c r="L22" s="654">
        <v>1</v>
      </c>
      <c r="M22" s="647"/>
      <c r="N22" s="556"/>
    </row>
    <row r="23" spans="2:12" ht="18.75">
      <c r="B23" s="1291"/>
      <c r="C23" s="1291"/>
      <c r="D23" s="1291"/>
      <c r="E23" s="1291"/>
      <c r="H23" s="1264" t="s">
        <v>532</v>
      </c>
      <c r="I23" s="1264"/>
      <c r="J23" s="1264"/>
      <c r="K23" s="1264"/>
      <c r="L23" s="1264"/>
    </row>
    <row r="24" spans="2:12" ht="18.75">
      <c r="B24" s="1291" t="s">
        <v>506</v>
      </c>
      <c r="C24" s="1291"/>
      <c r="D24" s="1291"/>
      <c r="E24" s="1291"/>
      <c r="H24" s="1265" t="s">
        <v>507</v>
      </c>
      <c r="I24" s="1265"/>
      <c r="J24" s="1265"/>
      <c r="K24" s="1265"/>
      <c r="L24" s="1265"/>
    </row>
    <row r="25" spans="3:12" ht="18.75">
      <c r="C25" s="539"/>
      <c r="H25" s="1265" t="s">
        <v>487</v>
      </c>
      <c r="I25" s="1265"/>
      <c r="J25" s="1265"/>
      <c r="K25" s="1265"/>
      <c r="L25" s="1265"/>
    </row>
    <row r="26" spans="3:11" ht="18.75">
      <c r="C26" s="539"/>
      <c r="K26" s="539"/>
    </row>
    <row r="27" spans="3:11" ht="18.75">
      <c r="C27" s="539"/>
      <c r="K27" s="539"/>
    </row>
    <row r="28" spans="3:11" ht="18.75">
      <c r="C28" s="539"/>
      <c r="K28" s="539"/>
    </row>
    <row r="29" spans="2:12" ht="18.75">
      <c r="B29" s="1265" t="s">
        <v>423</v>
      </c>
      <c r="C29" s="1265"/>
      <c r="D29" s="1265"/>
      <c r="E29" s="1265"/>
      <c r="H29" s="1265" t="s">
        <v>424</v>
      </c>
      <c r="I29" s="1265"/>
      <c r="J29" s="1265"/>
      <c r="K29" s="1265"/>
      <c r="L29" s="1265"/>
    </row>
  </sheetData>
  <sheetProtection/>
  <mergeCells count="37">
    <mergeCell ref="I5:L5"/>
    <mergeCell ref="I2:L2"/>
    <mergeCell ref="A3:C3"/>
    <mergeCell ref="D3:H3"/>
    <mergeCell ref="I3:L3"/>
    <mergeCell ref="A4:C4"/>
    <mergeCell ref="I4:L4"/>
    <mergeCell ref="H8:H9"/>
    <mergeCell ref="I8:I9"/>
    <mergeCell ref="J8:J9"/>
    <mergeCell ref="K8:K9"/>
    <mergeCell ref="A1:C1"/>
    <mergeCell ref="D1:H1"/>
    <mergeCell ref="I1:L1"/>
    <mergeCell ref="A2:C2"/>
    <mergeCell ref="D2:H2"/>
    <mergeCell ref="A5:B5"/>
    <mergeCell ref="G6:L6"/>
    <mergeCell ref="H25:L25"/>
    <mergeCell ref="A10:B10"/>
    <mergeCell ref="A6:B9"/>
    <mergeCell ref="C6:C9"/>
    <mergeCell ref="D6:F6"/>
    <mergeCell ref="D7:F7"/>
    <mergeCell ref="G7:G9"/>
    <mergeCell ref="H7:L7"/>
    <mergeCell ref="E8:E9"/>
    <mergeCell ref="D8:D9"/>
    <mergeCell ref="B29:E29"/>
    <mergeCell ref="H29:L29"/>
    <mergeCell ref="A11:B11"/>
    <mergeCell ref="B23:E23"/>
    <mergeCell ref="H23:L23"/>
    <mergeCell ref="B24:E24"/>
    <mergeCell ref="H24:L24"/>
    <mergeCell ref="L8:L9"/>
    <mergeCell ref="F8:F9"/>
  </mergeCells>
  <printOptions/>
  <pageMargins left="0.17" right="0.26" top="0.17" bottom="0.17" header="0.17" footer="0.17"/>
  <pageSetup horizontalDpi="600" verticalDpi="600" orientation="landscape" paperSize="9" r:id="rId1"/>
  <ignoredErrors>
    <ignoredError sqref="I19 J19:K19" numberStoredAsText="1"/>
  </ignoredErrors>
</worksheet>
</file>

<file path=xl/worksheets/sheet22.xml><?xml version="1.0" encoding="utf-8"?>
<worksheet xmlns="http://schemas.openxmlformats.org/spreadsheetml/2006/main" xmlns:r="http://schemas.openxmlformats.org/officeDocument/2006/relationships">
  <dimension ref="A1:T30"/>
  <sheetViews>
    <sheetView zoomScalePageLayoutView="0" workbookViewId="0" topLeftCell="A7">
      <selection activeCell="A23" sqref="A23:IV23"/>
    </sheetView>
  </sheetViews>
  <sheetFormatPr defaultColWidth="9.00390625" defaultRowHeight="15.75"/>
  <cols>
    <col min="1" max="1" width="2.75390625" style="518" customWidth="1"/>
    <col min="2" max="2" width="15.25390625" style="518" customWidth="1"/>
    <col min="3" max="3" width="5.625" style="518" customWidth="1"/>
    <col min="4" max="4" width="9.125" style="518" customWidth="1"/>
    <col min="5" max="5" width="4.50390625" style="518" customWidth="1"/>
    <col min="6" max="6" width="7.00390625" style="518" customWidth="1"/>
    <col min="7" max="7" width="4.50390625" style="518" customWidth="1"/>
    <col min="8" max="8" width="6.50390625" style="518" customWidth="1"/>
    <col min="9" max="11" width="4.50390625" style="518" customWidth="1"/>
    <col min="12" max="12" width="4.00390625" style="518" customWidth="1"/>
    <col min="13" max="13" width="5.25390625" style="518" customWidth="1"/>
    <col min="14" max="14" width="9.125" style="518" customWidth="1"/>
    <col min="15" max="15" width="7.625" style="518" customWidth="1"/>
    <col min="16" max="16" width="8.625" style="518" customWidth="1"/>
    <col min="17" max="18" width="5.875" style="518" customWidth="1"/>
    <col min="19" max="19" width="4.875" style="518" customWidth="1"/>
    <col min="20" max="20" width="5.75390625" style="518" customWidth="1"/>
    <col min="21" max="16384" width="9.00390625" style="518" customWidth="1"/>
  </cols>
  <sheetData>
    <row r="1" spans="1:20" ht="17.25" customHeight="1">
      <c r="A1" s="1318" t="s">
        <v>201</v>
      </c>
      <c r="B1" s="1318"/>
      <c r="C1" s="1318"/>
      <c r="D1" s="1318"/>
      <c r="E1" s="570"/>
      <c r="F1" s="1319" t="s">
        <v>545</v>
      </c>
      <c r="G1" s="1319"/>
      <c r="H1" s="1319"/>
      <c r="I1" s="1319"/>
      <c r="J1" s="1319"/>
      <c r="K1" s="1319"/>
      <c r="L1" s="1319"/>
      <c r="M1" s="1319"/>
      <c r="N1" s="1319"/>
      <c r="O1" s="1319"/>
      <c r="P1" s="577" t="s">
        <v>533</v>
      </c>
      <c r="Q1" s="577"/>
      <c r="R1" s="577"/>
      <c r="S1" s="567"/>
      <c r="T1" s="567"/>
    </row>
    <row r="2" spans="1:20" ht="17.25">
      <c r="A2" s="1318" t="s">
        <v>514</v>
      </c>
      <c r="B2" s="1318"/>
      <c r="C2" s="1318"/>
      <c r="D2" s="1318"/>
      <c r="E2" s="570"/>
      <c r="F2" s="1319"/>
      <c r="G2" s="1319"/>
      <c r="H2" s="1319"/>
      <c r="I2" s="1319"/>
      <c r="J2" s="1319"/>
      <c r="K2" s="1319"/>
      <c r="L2" s="1319"/>
      <c r="M2" s="1319"/>
      <c r="N2" s="1319"/>
      <c r="O2" s="1319"/>
      <c r="P2" s="1347" t="s">
        <v>510</v>
      </c>
      <c r="Q2" s="1347"/>
      <c r="R2" s="1347"/>
      <c r="S2" s="1347"/>
      <c r="T2" s="1347"/>
    </row>
    <row r="3" spans="1:20" ht="22.5" customHeight="1">
      <c r="A3" s="1318" t="s">
        <v>227</v>
      </c>
      <c r="B3" s="1318"/>
      <c r="C3" s="1318"/>
      <c r="D3" s="1318"/>
      <c r="E3" s="570"/>
      <c r="F3" s="1319"/>
      <c r="G3" s="1319"/>
      <c r="H3" s="1319"/>
      <c r="I3" s="1319"/>
      <c r="J3" s="1319"/>
      <c r="K3" s="1319"/>
      <c r="L3" s="1319"/>
      <c r="M3" s="1319"/>
      <c r="N3" s="1319"/>
      <c r="O3" s="1319"/>
      <c r="P3" s="578" t="s">
        <v>534</v>
      </c>
      <c r="Q3" s="578"/>
      <c r="R3" s="578"/>
      <c r="S3" s="567"/>
      <c r="T3" s="567"/>
    </row>
    <row r="4" spans="1:20" ht="24" customHeight="1">
      <c r="A4" s="573" t="s">
        <v>521</v>
      </c>
      <c r="B4" s="573"/>
      <c r="C4" s="573"/>
      <c r="D4" s="572"/>
      <c r="E4" s="579"/>
      <c r="F4" s="1319"/>
      <c r="G4" s="1319"/>
      <c r="H4" s="1319"/>
      <c r="I4" s="1319"/>
      <c r="J4" s="1319"/>
      <c r="K4" s="1319"/>
      <c r="L4" s="1319"/>
      <c r="M4" s="1319"/>
      <c r="N4" s="1319"/>
      <c r="O4" s="1319"/>
      <c r="P4" s="1362" t="s">
        <v>517</v>
      </c>
      <c r="Q4" s="1362"/>
      <c r="R4" s="1362"/>
      <c r="S4" s="1362"/>
      <c r="T4" s="1362"/>
    </row>
    <row r="5" spans="1:20" ht="16.5" customHeight="1">
      <c r="A5" s="569"/>
      <c r="B5" s="569"/>
      <c r="C5" s="569"/>
      <c r="D5" s="567"/>
      <c r="E5" s="567"/>
      <c r="F5" s="567"/>
      <c r="G5" s="567"/>
      <c r="H5" s="567"/>
      <c r="I5" s="567"/>
      <c r="J5" s="567"/>
      <c r="K5" s="1363"/>
      <c r="L5" s="1363"/>
      <c r="M5" s="1363"/>
      <c r="N5" s="1363"/>
      <c r="O5" s="1363"/>
      <c r="P5" s="578" t="s">
        <v>321</v>
      </c>
      <c r="Q5" s="580"/>
      <c r="R5" s="580"/>
      <c r="S5" s="567"/>
      <c r="T5" s="567"/>
    </row>
    <row r="6" spans="1:20" ht="15.75" customHeight="1">
      <c r="A6" s="1364" t="s">
        <v>53</v>
      </c>
      <c r="B6" s="1365"/>
      <c r="C6" s="1355" t="s">
        <v>31</v>
      </c>
      <c r="D6" s="1356"/>
      <c r="E6" s="1355" t="s">
        <v>7</v>
      </c>
      <c r="F6" s="1357"/>
      <c r="G6" s="1357"/>
      <c r="H6" s="1357"/>
      <c r="I6" s="1357"/>
      <c r="J6" s="1357"/>
      <c r="K6" s="1357"/>
      <c r="L6" s="1357"/>
      <c r="M6" s="1357"/>
      <c r="N6" s="1357"/>
      <c r="O6" s="1357"/>
      <c r="P6" s="1357"/>
      <c r="Q6" s="1357"/>
      <c r="R6" s="1357"/>
      <c r="S6" s="1357"/>
      <c r="T6" s="1356"/>
    </row>
    <row r="7" spans="1:20" ht="17.25">
      <c r="A7" s="1366"/>
      <c r="B7" s="1367"/>
      <c r="C7" s="1349" t="s">
        <v>322</v>
      </c>
      <c r="D7" s="1349" t="s">
        <v>323</v>
      </c>
      <c r="E7" s="1355" t="s">
        <v>202</v>
      </c>
      <c r="F7" s="1360"/>
      <c r="G7" s="1360"/>
      <c r="H7" s="1360"/>
      <c r="I7" s="1360"/>
      <c r="J7" s="1360"/>
      <c r="K7" s="1360"/>
      <c r="L7" s="1361"/>
      <c r="M7" s="1355" t="s">
        <v>324</v>
      </c>
      <c r="N7" s="1357"/>
      <c r="O7" s="1357"/>
      <c r="P7" s="1357"/>
      <c r="Q7" s="1357"/>
      <c r="R7" s="1357"/>
      <c r="S7" s="1357"/>
      <c r="T7" s="1356"/>
    </row>
    <row r="8" spans="1:20" ht="23.25" customHeight="1">
      <c r="A8" s="1366"/>
      <c r="B8" s="1367"/>
      <c r="C8" s="1358"/>
      <c r="D8" s="1358"/>
      <c r="E8" s="1359" t="s">
        <v>325</v>
      </c>
      <c r="F8" s="1359"/>
      <c r="G8" s="1355" t="s">
        <v>326</v>
      </c>
      <c r="H8" s="1357"/>
      <c r="I8" s="1357"/>
      <c r="J8" s="1357"/>
      <c r="K8" s="1357"/>
      <c r="L8" s="1356"/>
      <c r="M8" s="1359" t="s">
        <v>327</v>
      </c>
      <c r="N8" s="1359"/>
      <c r="O8" s="1355" t="s">
        <v>326</v>
      </c>
      <c r="P8" s="1357"/>
      <c r="Q8" s="1357"/>
      <c r="R8" s="1357"/>
      <c r="S8" s="1357"/>
      <c r="T8" s="1356"/>
    </row>
    <row r="9" spans="1:20" ht="29.25" customHeight="1">
      <c r="A9" s="1366"/>
      <c r="B9" s="1367"/>
      <c r="C9" s="1358"/>
      <c r="D9" s="1358"/>
      <c r="E9" s="1349" t="s">
        <v>203</v>
      </c>
      <c r="F9" s="1349" t="s">
        <v>204</v>
      </c>
      <c r="G9" s="1351" t="s">
        <v>205</v>
      </c>
      <c r="H9" s="1352"/>
      <c r="I9" s="1351" t="s">
        <v>206</v>
      </c>
      <c r="J9" s="1352"/>
      <c r="K9" s="1351" t="s">
        <v>207</v>
      </c>
      <c r="L9" s="1352"/>
      <c r="M9" s="1349" t="s">
        <v>208</v>
      </c>
      <c r="N9" s="1349" t="s">
        <v>204</v>
      </c>
      <c r="O9" s="1351" t="s">
        <v>205</v>
      </c>
      <c r="P9" s="1352"/>
      <c r="Q9" s="1351" t="s">
        <v>209</v>
      </c>
      <c r="R9" s="1352"/>
      <c r="S9" s="1351" t="s">
        <v>210</v>
      </c>
      <c r="T9" s="1352"/>
    </row>
    <row r="10" spans="1:20" ht="22.5" customHeight="1">
      <c r="A10" s="1351"/>
      <c r="B10" s="1352"/>
      <c r="C10" s="1350"/>
      <c r="D10" s="1350"/>
      <c r="E10" s="1350"/>
      <c r="F10" s="1350"/>
      <c r="G10" s="582" t="s">
        <v>208</v>
      </c>
      <c r="H10" s="582" t="s">
        <v>204</v>
      </c>
      <c r="I10" s="581" t="s">
        <v>208</v>
      </c>
      <c r="J10" s="582" t="s">
        <v>204</v>
      </c>
      <c r="K10" s="581" t="s">
        <v>208</v>
      </c>
      <c r="L10" s="582" t="s">
        <v>204</v>
      </c>
      <c r="M10" s="1350"/>
      <c r="N10" s="1350"/>
      <c r="O10" s="582" t="s">
        <v>208</v>
      </c>
      <c r="P10" s="582" t="s">
        <v>204</v>
      </c>
      <c r="Q10" s="581" t="s">
        <v>208</v>
      </c>
      <c r="R10" s="582" t="s">
        <v>204</v>
      </c>
      <c r="S10" s="581" t="s">
        <v>208</v>
      </c>
      <c r="T10" s="582" t="s">
        <v>204</v>
      </c>
    </row>
    <row r="11" spans="1:20" ht="7.5" customHeight="1">
      <c r="A11" s="1353" t="s">
        <v>6</v>
      </c>
      <c r="B11" s="1354"/>
      <c r="C11" s="583">
        <v>1</v>
      </c>
      <c r="D11" s="565">
        <v>2</v>
      </c>
      <c r="E11" s="583">
        <v>3</v>
      </c>
      <c r="F11" s="565">
        <v>4</v>
      </c>
      <c r="G11" s="583">
        <v>5</v>
      </c>
      <c r="H11" s="565">
        <v>6</v>
      </c>
      <c r="I11" s="583">
        <v>7</v>
      </c>
      <c r="J11" s="565">
        <v>8</v>
      </c>
      <c r="K11" s="583">
        <v>9</v>
      </c>
      <c r="L11" s="565">
        <v>10</v>
      </c>
      <c r="M11" s="583">
        <v>11</v>
      </c>
      <c r="N11" s="565">
        <v>12</v>
      </c>
      <c r="O11" s="583">
        <v>13</v>
      </c>
      <c r="P11" s="565">
        <v>14</v>
      </c>
      <c r="Q11" s="583">
        <v>15</v>
      </c>
      <c r="R11" s="565">
        <v>16</v>
      </c>
      <c r="S11" s="583">
        <v>17</v>
      </c>
      <c r="T11" s="565">
        <v>18</v>
      </c>
    </row>
    <row r="12" spans="1:20" ht="17.25">
      <c r="A12" s="1252" t="s">
        <v>115</v>
      </c>
      <c r="B12" s="1252"/>
      <c r="C12" s="584">
        <f aca="true" t="shared" si="0" ref="C12:T12">C13+C14</f>
        <v>1</v>
      </c>
      <c r="D12" s="584">
        <f t="shared" si="0"/>
        <v>5316</v>
      </c>
      <c r="E12" s="584">
        <f t="shared" si="0"/>
        <v>1</v>
      </c>
      <c r="F12" s="584">
        <f t="shared" si="0"/>
        <v>5316</v>
      </c>
      <c r="G12" s="584">
        <f t="shared" si="0"/>
        <v>1</v>
      </c>
      <c r="H12" s="584">
        <f t="shared" si="0"/>
        <v>5316</v>
      </c>
      <c r="I12" s="584">
        <f t="shared" si="0"/>
        <v>0</v>
      </c>
      <c r="J12" s="584">
        <f t="shared" si="0"/>
        <v>0</v>
      </c>
      <c r="K12" s="584">
        <f t="shared" si="0"/>
        <v>0</v>
      </c>
      <c r="L12" s="584">
        <f t="shared" si="0"/>
        <v>0</v>
      </c>
      <c r="M12" s="584">
        <f t="shared" si="0"/>
        <v>0</v>
      </c>
      <c r="N12" s="584">
        <f t="shared" si="0"/>
        <v>0</v>
      </c>
      <c r="O12" s="584">
        <f t="shared" si="0"/>
        <v>0</v>
      </c>
      <c r="P12" s="584">
        <f t="shared" si="0"/>
        <v>0</v>
      </c>
      <c r="Q12" s="584">
        <f t="shared" si="0"/>
        <v>0</v>
      </c>
      <c r="R12" s="584">
        <f t="shared" si="0"/>
        <v>0</v>
      </c>
      <c r="S12" s="584">
        <f t="shared" si="0"/>
        <v>0</v>
      </c>
      <c r="T12" s="584">
        <f t="shared" si="0"/>
        <v>0</v>
      </c>
    </row>
    <row r="13" spans="1:20" s="599" customFormat="1" ht="15.75" customHeight="1">
      <c r="A13" s="603" t="s">
        <v>0</v>
      </c>
      <c r="B13" s="603" t="s">
        <v>535</v>
      </c>
      <c r="C13" s="600">
        <f>E13+M13</f>
        <v>0</v>
      </c>
      <c r="D13" s="600">
        <f>F13+N13</f>
        <v>0</v>
      </c>
      <c r="E13" s="600">
        <f>G13+I13+K13</f>
        <v>0</v>
      </c>
      <c r="F13" s="600">
        <f>H13+J13+L13</f>
        <v>0</v>
      </c>
      <c r="G13" s="601"/>
      <c r="H13" s="601"/>
      <c r="I13" s="601"/>
      <c r="J13" s="601"/>
      <c r="K13" s="601"/>
      <c r="L13" s="601"/>
      <c r="M13" s="600">
        <f>O13+Q13+S13</f>
        <v>0</v>
      </c>
      <c r="N13" s="600">
        <f>P13+R13+T13</f>
        <v>0</v>
      </c>
      <c r="O13" s="601"/>
      <c r="P13" s="601"/>
      <c r="Q13" s="601"/>
      <c r="R13" s="601"/>
      <c r="S13" s="601"/>
      <c r="T13" s="601"/>
    </row>
    <row r="14" spans="1:20" ht="15.75" customHeight="1">
      <c r="A14" s="535" t="s">
        <v>1</v>
      </c>
      <c r="B14" s="535" t="s">
        <v>473</v>
      </c>
      <c r="C14" s="585">
        <f aca="true" t="shared" si="1" ref="C14:T14">C15+C16+C17+C18+C19+C20+C21+C22+C23</f>
        <v>1</v>
      </c>
      <c r="D14" s="585">
        <f t="shared" si="1"/>
        <v>5316</v>
      </c>
      <c r="E14" s="585">
        <f t="shared" si="1"/>
        <v>1</v>
      </c>
      <c r="F14" s="585">
        <f t="shared" si="1"/>
        <v>5316</v>
      </c>
      <c r="G14" s="585">
        <f t="shared" si="1"/>
        <v>1</v>
      </c>
      <c r="H14" s="585">
        <f t="shared" si="1"/>
        <v>5316</v>
      </c>
      <c r="I14" s="585">
        <f t="shared" si="1"/>
        <v>0</v>
      </c>
      <c r="J14" s="585">
        <f t="shared" si="1"/>
        <v>0</v>
      </c>
      <c r="K14" s="585">
        <f t="shared" si="1"/>
        <v>0</v>
      </c>
      <c r="L14" s="585">
        <f t="shared" si="1"/>
        <v>0</v>
      </c>
      <c r="M14" s="585">
        <f t="shared" si="1"/>
        <v>0</v>
      </c>
      <c r="N14" s="585">
        <f t="shared" si="1"/>
        <v>0</v>
      </c>
      <c r="O14" s="585">
        <f t="shared" si="1"/>
        <v>0</v>
      </c>
      <c r="P14" s="585">
        <f t="shared" si="1"/>
        <v>0</v>
      </c>
      <c r="Q14" s="585">
        <f t="shared" si="1"/>
        <v>0</v>
      </c>
      <c r="R14" s="585">
        <f t="shared" si="1"/>
        <v>0</v>
      </c>
      <c r="S14" s="585">
        <f t="shared" si="1"/>
        <v>0</v>
      </c>
      <c r="T14" s="585">
        <f t="shared" si="1"/>
        <v>0</v>
      </c>
    </row>
    <row r="15" spans="1:20" s="599" customFormat="1" ht="15.75" customHeight="1">
      <c r="A15" s="596">
        <v>1</v>
      </c>
      <c r="B15" s="596" t="s">
        <v>536</v>
      </c>
      <c r="C15" s="600">
        <f aca="true" t="shared" si="2" ref="C15:D23">E15+M15</f>
        <v>0</v>
      </c>
      <c r="D15" s="600">
        <f t="shared" si="2"/>
        <v>0</v>
      </c>
      <c r="E15" s="600">
        <f aca="true" t="shared" si="3" ref="E15:F23">G15+I15+K15</f>
        <v>0</v>
      </c>
      <c r="F15" s="600">
        <f t="shared" si="3"/>
        <v>0</v>
      </c>
      <c r="G15" s="601">
        <v>0</v>
      </c>
      <c r="H15" s="601">
        <v>0</v>
      </c>
      <c r="I15" s="601">
        <v>0</v>
      </c>
      <c r="J15" s="601"/>
      <c r="K15" s="601"/>
      <c r="L15" s="601">
        <v>0</v>
      </c>
      <c r="M15" s="600">
        <v>0</v>
      </c>
      <c r="N15" s="600">
        <v>0</v>
      </c>
      <c r="O15" s="601">
        <v>0</v>
      </c>
      <c r="P15" s="601">
        <v>0</v>
      </c>
      <c r="Q15" s="601">
        <v>0</v>
      </c>
      <c r="R15" s="601">
        <v>0</v>
      </c>
      <c r="S15" s="601">
        <v>0</v>
      </c>
      <c r="T15" s="601">
        <v>0</v>
      </c>
    </row>
    <row r="16" spans="1:20" s="599" customFormat="1" ht="15.75" customHeight="1">
      <c r="A16" s="596">
        <v>2</v>
      </c>
      <c r="B16" s="596" t="s">
        <v>537</v>
      </c>
      <c r="C16" s="600">
        <f t="shared" si="2"/>
        <v>0</v>
      </c>
      <c r="D16" s="600">
        <f t="shared" si="2"/>
        <v>0</v>
      </c>
      <c r="E16" s="600">
        <f t="shared" si="3"/>
        <v>0</v>
      </c>
      <c r="F16" s="600">
        <f t="shared" si="3"/>
        <v>0</v>
      </c>
      <c r="G16" s="601"/>
      <c r="H16" s="601"/>
      <c r="I16" s="601"/>
      <c r="J16" s="601"/>
      <c r="K16" s="601"/>
      <c r="L16" s="601"/>
      <c r="M16" s="600">
        <f aca="true" t="shared" si="4" ref="M16:N20">O16+Q16+S16</f>
        <v>0</v>
      </c>
      <c r="N16" s="600">
        <f t="shared" si="4"/>
        <v>0</v>
      </c>
      <c r="O16" s="601"/>
      <c r="P16" s="601"/>
      <c r="Q16" s="601"/>
      <c r="R16" s="601"/>
      <c r="S16" s="601"/>
      <c r="T16" s="601"/>
    </row>
    <row r="17" spans="1:20" s="599" customFormat="1" ht="15.75" customHeight="1">
      <c r="A17" s="596">
        <v>3</v>
      </c>
      <c r="B17" s="596" t="s">
        <v>444</v>
      </c>
      <c r="C17" s="600">
        <f t="shared" si="2"/>
        <v>0</v>
      </c>
      <c r="D17" s="600">
        <f t="shared" si="2"/>
        <v>0</v>
      </c>
      <c r="E17" s="600">
        <f t="shared" si="3"/>
        <v>0</v>
      </c>
      <c r="F17" s="600">
        <f t="shared" si="3"/>
        <v>0</v>
      </c>
      <c r="G17" s="601">
        <v>0</v>
      </c>
      <c r="H17" s="601">
        <v>0</v>
      </c>
      <c r="I17" s="601">
        <v>0</v>
      </c>
      <c r="J17" s="601">
        <v>0</v>
      </c>
      <c r="K17" s="601">
        <v>0</v>
      </c>
      <c r="L17" s="601">
        <v>0</v>
      </c>
      <c r="M17" s="600">
        <f t="shared" si="4"/>
        <v>0</v>
      </c>
      <c r="N17" s="600">
        <f t="shared" si="4"/>
        <v>0</v>
      </c>
      <c r="O17" s="601">
        <v>0</v>
      </c>
      <c r="P17" s="601">
        <v>0</v>
      </c>
      <c r="Q17" s="601">
        <v>0</v>
      </c>
      <c r="R17" s="601">
        <v>0</v>
      </c>
      <c r="S17" s="601">
        <v>0</v>
      </c>
      <c r="T17" s="601">
        <v>0</v>
      </c>
    </row>
    <row r="18" spans="1:20" s="599" customFormat="1" ht="15.75" customHeight="1">
      <c r="A18" s="595">
        <v>4</v>
      </c>
      <c r="B18" s="596" t="s">
        <v>538</v>
      </c>
      <c r="C18" s="600">
        <f t="shared" si="2"/>
        <v>1</v>
      </c>
      <c r="D18" s="600">
        <f t="shared" si="2"/>
        <v>5316</v>
      </c>
      <c r="E18" s="600">
        <f t="shared" si="3"/>
        <v>1</v>
      </c>
      <c r="F18" s="600">
        <f t="shared" si="3"/>
        <v>5316</v>
      </c>
      <c r="G18" s="601">
        <v>1</v>
      </c>
      <c r="H18" s="601">
        <v>5316</v>
      </c>
      <c r="I18" s="601">
        <v>0</v>
      </c>
      <c r="J18" s="601">
        <v>0</v>
      </c>
      <c r="K18" s="601">
        <v>0</v>
      </c>
      <c r="L18" s="601">
        <v>0</v>
      </c>
      <c r="M18" s="600">
        <f t="shared" si="4"/>
        <v>0</v>
      </c>
      <c r="N18" s="600">
        <f t="shared" si="4"/>
        <v>0</v>
      </c>
      <c r="O18" s="601">
        <v>0</v>
      </c>
      <c r="P18" s="601">
        <v>0</v>
      </c>
      <c r="Q18" s="601">
        <v>0</v>
      </c>
      <c r="R18" s="601">
        <v>0</v>
      </c>
      <c r="S18" s="601">
        <v>0</v>
      </c>
      <c r="T18" s="601">
        <v>0</v>
      </c>
    </row>
    <row r="19" spans="1:20" s="599" customFormat="1" ht="15.75" customHeight="1">
      <c r="A19" s="595">
        <v>5</v>
      </c>
      <c r="B19" s="596" t="s">
        <v>539</v>
      </c>
      <c r="C19" s="600">
        <f t="shared" si="2"/>
        <v>0</v>
      </c>
      <c r="D19" s="600">
        <f t="shared" si="2"/>
        <v>0</v>
      </c>
      <c r="E19" s="600">
        <f t="shared" si="3"/>
        <v>0</v>
      </c>
      <c r="F19" s="600">
        <f t="shared" si="3"/>
        <v>0</v>
      </c>
      <c r="G19" s="601">
        <v>0</v>
      </c>
      <c r="H19" s="601">
        <v>0</v>
      </c>
      <c r="I19" s="601">
        <v>0</v>
      </c>
      <c r="J19" s="601">
        <v>0</v>
      </c>
      <c r="K19" s="601">
        <v>0</v>
      </c>
      <c r="L19" s="601">
        <v>0</v>
      </c>
      <c r="M19" s="600">
        <f t="shared" si="4"/>
        <v>0</v>
      </c>
      <c r="N19" s="600">
        <f t="shared" si="4"/>
        <v>0</v>
      </c>
      <c r="O19" s="601">
        <v>0</v>
      </c>
      <c r="P19" s="601">
        <v>0</v>
      </c>
      <c r="Q19" s="601">
        <v>0</v>
      </c>
      <c r="R19" s="601">
        <v>0</v>
      </c>
      <c r="S19" s="601">
        <v>0</v>
      </c>
      <c r="T19" s="601">
        <v>0</v>
      </c>
    </row>
    <row r="20" spans="1:20" s="599" customFormat="1" ht="15" customHeight="1">
      <c r="A20" s="595">
        <v>6</v>
      </c>
      <c r="B20" s="596" t="s">
        <v>540</v>
      </c>
      <c r="C20" s="600">
        <f t="shared" si="2"/>
        <v>0</v>
      </c>
      <c r="D20" s="600">
        <f t="shared" si="2"/>
        <v>0</v>
      </c>
      <c r="E20" s="600">
        <f t="shared" si="3"/>
        <v>0</v>
      </c>
      <c r="F20" s="600">
        <f t="shared" si="3"/>
        <v>0</v>
      </c>
      <c r="G20" s="601"/>
      <c r="H20" s="601"/>
      <c r="I20" s="601"/>
      <c r="J20" s="601"/>
      <c r="K20" s="601"/>
      <c r="L20" s="601"/>
      <c r="M20" s="600">
        <f t="shared" si="4"/>
        <v>0</v>
      </c>
      <c r="N20" s="600">
        <f t="shared" si="4"/>
        <v>0</v>
      </c>
      <c r="O20" s="601"/>
      <c r="P20" s="601"/>
      <c r="Q20" s="601"/>
      <c r="R20" s="601"/>
      <c r="S20" s="601"/>
      <c r="T20" s="601"/>
    </row>
    <row r="21" spans="1:20" s="599" customFormat="1" ht="15.75" customHeight="1">
      <c r="A21" s="595">
        <v>7</v>
      </c>
      <c r="B21" s="596" t="s">
        <v>541</v>
      </c>
      <c r="C21" s="600">
        <f t="shared" si="2"/>
        <v>0</v>
      </c>
      <c r="D21" s="600">
        <f t="shared" si="2"/>
        <v>0</v>
      </c>
      <c r="E21" s="600">
        <f t="shared" si="3"/>
        <v>0</v>
      </c>
      <c r="F21" s="600">
        <f t="shared" si="3"/>
        <v>0</v>
      </c>
      <c r="G21" s="601">
        <v>0</v>
      </c>
      <c r="H21" s="601">
        <v>0</v>
      </c>
      <c r="I21" s="601">
        <v>0</v>
      </c>
      <c r="J21" s="601">
        <v>0</v>
      </c>
      <c r="K21" s="601">
        <v>0</v>
      </c>
      <c r="L21" s="601">
        <v>0</v>
      </c>
      <c r="M21" s="600">
        <v>0</v>
      </c>
      <c r="N21" s="600">
        <v>0</v>
      </c>
      <c r="O21" s="601">
        <v>0</v>
      </c>
      <c r="P21" s="601">
        <v>0</v>
      </c>
      <c r="Q21" s="601">
        <v>0</v>
      </c>
      <c r="R21" s="601">
        <v>0</v>
      </c>
      <c r="S21" s="601">
        <v>0</v>
      </c>
      <c r="T21" s="601">
        <v>0</v>
      </c>
    </row>
    <row r="22" spans="1:20" s="599" customFormat="1" ht="15.75" customHeight="1">
      <c r="A22" s="595">
        <v>8</v>
      </c>
      <c r="B22" s="596" t="s">
        <v>542</v>
      </c>
      <c r="C22" s="600">
        <f t="shared" si="2"/>
        <v>0</v>
      </c>
      <c r="D22" s="600">
        <f t="shared" si="2"/>
        <v>0</v>
      </c>
      <c r="E22" s="600">
        <f t="shared" si="3"/>
        <v>0</v>
      </c>
      <c r="F22" s="600">
        <f t="shared" si="3"/>
        <v>0</v>
      </c>
      <c r="G22" s="601"/>
      <c r="H22" s="601"/>
      <c r="I22" s="601"/>
      <c r="J22" s="601"/>
      <c r="K22" s="601"/>
      <c r="L22" s="601"/>
      <c r="M22" s="600">
        <f>O22+Q22+S22</f>
        <v>0</v>
      </c>
      <c r="N22" s="600">
        <f>P22+R22+T22</f>
        <v>0</v>
      </c>
      <c r="O22" s="601"/>
      <c r="P22" s="601"/>
      <c r="Q22" s="601"/>
      <c r="R22" s="601"/>
      <c r="S22" s="601"/>
      <c r="T22" s="601"/>
    </row>
    <row r="23" spans="1:20" s="599" customFormat="1" ht="15.75" customHeight="1">
      <c r="A23" s="595">
        <v>9</v>
      </c>
      <c r="B23" s="596" t="s">
        <v>543</v>
      </c>
      <c r="C23" s="600">
        <f t="shared" si="2"/>
        <v>0</v>
      </c>
      <c r="D23" s="600">
        <f t="shared" si="2"/>
        <v>0</v>
      </c>
      <c r="E23" s="600">
        <f t="shared" si="3"/>
        <v>0</v>
      </c>
      <c r="F23" s="600">
        <f t="shared" si="3"/>
        <v>0</v>
      </c>
      <c r="G23" s="601">
        <v>0</v>
      </c>
      <c r="H23" s="601">
        <v>0</v>
      </c>
      <c r="I23" s="601">
        <v>0</v>
      </c>
      <c r="J23" s="601">
        <v>0</v>
      </c>
      <c r="K23" s="601">
        <v>0</v>
      </c>
      <c r="L23" s="601">
        <v>0</v>
      </c>
      <c r="M23" s="600">
        <f>O23+Q23+S23</f>
        <v>0</v>
      </c>
      <c r="N23" s="600">
        <f>P23+R23+T23</f>
        <v>0</v>
      </c>
      <c r="O23" s="601">
        <v>0</v>
      </c>
      <c r="P23" s="601">
        <v>0</v>
      </c>
      <c r="Q23" s="601">
        <v>0</v>
      </c>
      <c r="R23" s="601">
        <v>0</v>
      </c>
      <c r="S23" s="601">
        <v>0</v>
      </c>
      <c r="T23" s="601">
        <v>0</v>
      </c>
    </row>
    <row r="24" spans="2:19" ht="18.75">
      <c r="B24" s="1291"/>
      <c r="C24" s="1291"/>
      <c r="D24" s="1291"/>
      <c r="E24" s="1291"/>
      <c r="N24" s="1348" t="s">
        <v>512</v>
      </c>
      <c r="O24" s="1348"/>
      <c r="P24" s="1348"/>
      <c r="Q24" s="1348"/>
      <c r="R24" s="1348"/>
      <c r="S24" s="1348"/>
    </row>
    <row r="25" spans="2:19" ht="18.75">
      <c r="B25" s="1291" t="s">
        <v>506</v>
      </c>
      <c r="C25" s="1291"/>
      <c r="D25" s="1291"/>
      <c r="E25" s="1291"/>
      <c r="N25" s="1265" t="s">
        <v>544</v>
      </c>
      <c r="O25" s="1265"/>
      <c r="P25" s="1265"/>
      <c r="Q25" s="1265"/>
      <c r="R25" s="1265"/>
      <c r="S25" s="1265"/>
    </row>
    <row r="26" spans="3:19" ht="18.75">
      <c r="C26" s="539"/>
      <c r="N26" s="1265" t="s">
        <v>487</v>
      </c>
      <c r="O26" s="1265"/>
      <c r="P26" s="1265"/>
      <c r="Q26" s="1265"/>
      <c r="R26" s="1265"/>
      <c r="S26" s="1265"/>
    </row>
    <row r="27" spans="3:16" ht="18.75">
      <c r="C27" s="539"/>
      <c r="P27" s="539"/>
    </row>
    <row r="28" spans="3:16" ht="18.75">
      <c r="C28" s="539"/>
      <c r="P28" s="539"/>
    </row>
    <row r="29" spans="3:16" ht="18.75">
      <c r="C29" s="539"/>
      <c r="P29" s="539"/>
    </row>
    <row r="30" spans="2:19" ht="18.75">
      <c r="B30" s="1265" t="s">
        <v>423</v>
      </c>
      <c r="C30" s="1265"/>
      <c r="D30" s="1265"/>
      <c r="E30" s="1265"/>
      <c r="N30" s="1265" t="s">
        <v>424</v>
      </c>
      <c r="O30" s="1265"/>
      <c r="P30" s="1265"/>
      <c r="Q30" s="1265"/>
      <c r="R30" s="1265"/>
      <c r="S30" s="1265"/>
    </row>
  </sheetData>
  <sheetProtection/>
  <mergeCells count="37">
    <mergeCell ref="A1:D1"/>
    <mergeCell ref="F1:O4"/>
    <mergeCell ref="A2:D2"/>
    <mergeCell ref="E7:L7"/>
    <mergeCell ref="M7:T7"/>
    <mergeCell ref="P2:T2"/>
    <mergeCell ref="A3:D3"/>
    <mergeCell ref="P4:T4"/>
    <mergeCell ref="K5:O5"/>
    <mergeCell ref="A6:B10"/>
    <mergeCell ref="C6:D6"/>
    <mergeCell ref="E6:T6"/>
    <mergeCell ref="C7:C10"/>
    <mergeCell ref="D7:D10"/>
    <mergeCell ref="M8:N8"/>
    <mergeCell ref="O8:T8"/>
    <mergeCell ref="E9:E10"/>
    <mergeCell ref="E8:F8"/>
    <mergeCell ref="G8:L8"/>
    <mergeCell ref="N25:S25"/>
    <mergeCell ref="Q9:R9"/>
    <mergeCell ref="S9:T9"/>
    <mergeCell ref="A11:B11"/>
    <mergeCell ref="A12:B12"/>
    <mergeCell ref="F9:F10"/>
    <mergeCell ref="G9:H9"/>
    <mergeCell ref="I9:J9"/>
    <mergeCell ref="N26:S26"/>
    <mergeCell ref="B30:E30"/>
    <mergeCell ref="N30:S30"/>
    <mergeCell ref="B24:E24"/>
    <mergeCell ref="N24:S24"/>
    <mergeCell ref="M9:M10"/>
    <mergeCell ref="N9:N10"/>
    <mergeCell ref="K9:L9"/>
    <mergeCell ref="O9:P9"/>
    <mergeCell ref="B25:E25"/>
  </mergeCells>
  <printOptions/>
  <pageMargins left="0.17" right="0.17" top="0.18" bottom="0.19" header="0.17" footer="0.1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O29"/>
  <sheetViews>
    <sheetView zoomScalePageLayoutView="0" workbookViewId="0" topLeftCell="A10">
      <selection activeCell="A22" sqref="A22:IV22"/>
    </sheetView>
  </sheetViews>
  <sheetFormatPr defaultColWidth="9.00390625" defaultRowHeight="15.75"/>
  <cols>
    <col min="1" max="1" width="3.875" style="518" customWidth="1"/>
    <col min="2" max="2" width="28.125" style="518" customWidth="1"/>
    <col min="3" max="3" width="7.375" style="518" customWidth="1"/>
    <col min="4" max="4" width="8.00390625" style="518" customWidth="1"/>
    <col min="5" max="6" width="7.50390625" style="518" customWidth="1"/>
    <col min="7" max="7" width="8.125" style="518" customWidth="1"/>
    <col min="8" max="8" width="8.75390625" style="518" customWidth="1"/>
    <col min="9" max="12" width="9.625" style="518" customWidth="1"/>
    <col min="13" max="16384" width="9.00390625" style="518" customWidth="1"/>
  </cols>
  <sheetData>
    <row r="1" spans="1:12" ht="33" customHeight="1">
      <c r="A1" s="1381" t="s">
        <v>212</v>
      </c>
      <c r="B1" s="1381"/>
      <c r="C1" s="1381"/>
      <c r="D1" s="1382" t="s">
        <v>328</v>
      </c>
      <c r="E1" s="1382"/>
      <c r="F1" s="1382"/>
      <c r="G1" s="1382"/>
      <c r="H1" s="1382"/>
      <c r="I1" s="1382"/>
      <c r="J1" s="586" t="s">
        <v>546</v>
      </c>
      <c r="K1" s="586"/>
      <c r="L1" s="586"/>
    </row>
    <row r="2" spans="1:12" ht="15.75" customHeight="1">
      <c r="A2" s="1383" t="s">
        <v>514</v>
      </c>
      <c r="B2" s="1383"/>
      <c r="C2" s="1383"/>
      <c r="D2" s="1384" t="s">
        <v>213</v>
      </c>
      <c r="E2" s="1384"/>
      <c r="F2" s="1384"/>
      <c r="G2" s="1384"/>
      <c r="H2" s="1384"/>
      <c r="I2" s="1384"/>
      <c r="J2" s="1385" t="s">
        <v>510</v>
      </c>
      <c r="K2" s="1385"/>
      <c r="L2" s="1385"/>
    </row>
    <row r="3" spans="1:12" ht="17.25">
      <c r="A3" s="1383" t="s">
        <v>227</v>
      </c>
      <c r="B3" s="1383"/>
      <c r="C3" s="1383"/>
      <c r="D3" s="1386" t="s">
        <v>548</v>
      </c>
      <c r="E3" s="1386"/>
      <c r="F3" s="1386"/>
      <c r="G3" s="1386"/>
      <c r="H3" s="1386"/>
      <c r="I3" s="1386"/>
      <c r="J3" s="1387" t="s">
        <v>547</v>
      </c>
      <c r="K3" s="1387"/>
      <c r="L3" s="1387"/>
    </row>
    <row r="4" spans="1:12" ht="17.25">
      <c r="A4" s="1368" t="s">
        <v>516</v>
      </c>
      <c r="B4" s="1368"/>
      <c r="C4" s="1368"/>
      <c r="D4" s="1369"/>
      <c r="E4" s="1369"/>
      <c r="F4" s="1369"/>
      <c r="G4" s="1369"/>
      <c r="H4" s="1369"/>
      <c r="I4" s="1369"/>
      <c r="J4" s="1370" t="s">
        <v>517</v>
      </c>
      <c r="K4" s="1370"/>
      <c r="L4" s="1370"/>
    </row>
    <row r="5" spans="1:12" ht="17.25" customHeight="1">
      <c r="A5" s="587"/>
      <c r="B5" s="587"/>
      <c r="C5" s="588"/>
      <c r="D5" s="588"/>
      <c r="E5" s="588"/>
      <c r="F5" s="589"/>
      <c r="G5" s="589"/>
      <c r="H5" s="589"/>
      <c r="I5" s="589"/>
      <c r="J5" s="590" t="s">
        <v>333</v>
      </c>
      <c r="K5" s="591"/>
      <c r="L5" s="591"/>
    </row>
    <row r="6" spans="1:12" ht="25.5" customHeight="1">
      <c r="A6" s="1371" t="s">
        <v>53</v>
      </c>
      <c r="B6" s="1372"/>
      <c r="C6" s="1377" t="s">
        <v>334</v>
      </c>
      <c r="D6" s="1377"/>
      <c r="E6" s="1377"/>
      <c r="F6" s="1377"/>
      <c r="G6" s="1377"/>
      <c r="H6" s="1377"/>
      <c r="I6" s="1378" t="s">
        <v>214</v>
      </c>
      <c r="J6" s="1378"/>
      <c r="K6" s="1378"/>
      <c r="L6" s="1378"/>
    </row>
    <row r="7" spans="1:12" ht="23.25" customHeight="1">
      <c r="A7" s="1373"/>
      <c r="B7" s="1374"/>
      <c r="C7" s="1378" t="s">
        <v>2</v>
      </c>
      <c r="D7" s="1378"/>
      <c r="E7" s="1377" t="s">
        <v>7</v>
      </c>
      <c r="F7" s="1377"/>
      <c r="G7" s="1377"/>
      <c r="H7" s="1377"/>
      <c r="I7" s="1378" t="s">
        <v>215</v>
      </c>
      <c r="J7" s="1378"/>
      <c r="K7" s="1378" t="s">
        <v>216</v>
      </c>
      <c r="L7" s="1378"/>
    </row>
    <row r="8" spans="1:12" ht="27" customHeight="1">
      <c r="A8" s="1373"/>
      <c r="B8" s="1374"/>
      <c r="C8" s="1378"/>
      <c r="D8" s="1378"/>
      <c r="E8" s="1378" t="s">
        <v>217</v>
      </c>
      <c r="F8" s="1378"/>
      <c r="G8" s="1378" t="s">
        <v>218</v>
      </c>
      <c r="H8" s="1378"/>
      <c r="I8" s="1378"/>
      <c r="J8" s="1378"/>
      <c r="K8" s="1378"/>
      <c r="L8" s="1378"/>
    </row>
    <row r="9" spans="1:12" ht="25.5" customHeight="1">
      <c r="A9" s="1375"/>
      <c r="B9" s="1376"/>
      <c r="C9" s="592" t="s">
        <v>219</v>
      </c>
      <c r="D9" s="593" t="s">
        <v>9</v>
      </c>
      <c r="E9" s="593" t="s">
        <v>3</v>
      </c>
      <c r="F9" s="593" t="s">
        <v>220</v>
      </c>
      <c r="G9" s="593" t="s">
        <v>3</v>
      </c>
      <c r="H9" s="593" t="s">
        <v>220</v>
      </c>
      <c r="I9" s="593" t="s">
        <v>3</v>
      </c>
      <c r="J9" s="593" t="s">
        <v>220</v>
      </c>
      <c r="K9" s="593" t="s">
        <v>3</v>
      </c>
      <c r="L9" s="593" t="s">
        <v>220</v>
      </c>
    </row>
    <row r="10" spans="1:12" ht="17.25">
      <c r="A10" s="1379" t="s">
        <v>6</v>
      </c>
      <c r="B10" s="1380"/>
      <c r="C10" s="594">
        <v>1</v>
      </c>
      <c r="D10" s="594">
        <v>2</v>
      </c>
      <c r="E10" s="594">
        <v>3</v>
      </c>
      <c r="F10" s="594">
        <v>4</v>
      </c>
      <c r="G10" s="594">
        <v>5</v>
      </c>
      <c r="H10" s="594">
        <v>6</v>
      </c>
      <c r="I10" s="594">
        <v>7</v>
      </c>
      <c r="J10" s="594">
        <v>8</v>
      </c>
      <c r="K10" s="594">
        <v>9</v>
      </c>
      <c r="L10" s="594">
        <v>10</v>
      </c>
    </row>
    <row r="11" spans="1:15" ht="17.25">
      <c r="A11" s="1252" t="s">
        <v>115</v>
      </c>
      <c r="B11" s="1252"/>
      <c r="C11" s="453">
        <f aca="true" t="shared" si="0" ref="C11:L11">C12+C13</f>
        <v>0</v>
      </c>
      <c r="D11" s="453">
        <f t="shared" si="0"/>
        <v>0</v>
      </c>
      <c r="E11" s="453">
        <f t="shared" si="0"/>
        <v>0</v>
      </c>
      <c r="F11" s="453">
        <f t="shared" si="0"/>
        <v>0</v>
      </c>
      <c r="G11" s="453">
        <f t="shared" si="0"/>
        <v>0</v>
      </c>
      <c r="H11" s="453">
        <f t="shared" si="0"/>
        <v>0</v>
      </c>
      <c r="I11" s="453">
        <f t="shared" si="0"/>
        <v>0</v>
      </c>
      <c r="J11" s="453">
        <f t="shared" si="0"/>
        <v>0</v>
      </c>
      <c r="K11" s="453">
        <f t="shared" si="0"/>
        <v>0</v>
      </c>
      <c r="L11" s="453">
        <f t="shared" si="0"/>
        <v>0</v>
      </c>
      <c r="N11" s="518">
        <f>C11-I11-K11</f>
        <v>0</v>
      </c>
      <c r="O11" s="518">
        <f>D11-J11-L11</f>
        <v>0</v>
      </c>
    </row>
    <row r="12" spans="1:12" s="599" customFormat="1" ht="15.75" customHeight="1">
      <c r="A12" s="603" t="s">
        <v>0</v>
      </c>
      <c r="B12" s="603" t="s">
        <v>472</v>
      </c>
      <c r="C12" s="597">
        <f>E12+G12</f>
        <v>0</v>
      </c>
      <c r="D12" s="597">
        <f>F12+H12</f>
        <v>0</v>
      </c>
      <c r="E12" s="598">
        <v>0</v>
      </c>
      <c r="F12" s="598">
        <v>0</v>
      </c>
      <c r="G12" s="598">
        <v>0</v>
      </c>
      <c r="H12" s="598">
        <v>0</v>
      </c>
      <c r="I12" s="598">
        <v>0</v>
      </c>
      <c r="J12" s="598">
        <v>0</v>
      </c>
      <c r="K12" s="598">
        <v>0</v>
      </c>
      <c r="L12" s="598">
        <v>0</v>
      </c>
    </row>
    <row r="13" spans="1:12" ht="15.75" customHeight="1">
      <c r="A13" s="535" t="s">
        <v>1</v>
      </c>
      <c r="B13" s="535" t="s">
        <v>473</v>
      </c>
      <c r="C13" s="453">
        <f aca="true" t="shared" si="1" ref="C13:L13">C14+C15+C16+C17+C18+C19+C20+C21+C22</f>
        <v>0</v>
      </c>
      <c r="D13" s="453">
        <f t="shared" si="1"/>
        <v>0</v>
      </c>
      <c r="E13" s="453">
        <f t="shared" si="1"/>
        <v>0</v>
      </c>
      <c r="F13" s="453">
        <f t="shared" si="1"/>
        <v>0</v>
      </c>
      <c r="G13" s="453">
        <f t="shared" si="1"/>
        <v>0</v>
      </c>
      <c r="H13" s="453">
        <f t="shared" si="1"/>
        <v>0</v>
      </c>
      <c r="I13" s="453">
        <f t="shared" si="1"/>
        <v>0</v>
      </c>
      <c r="J13" s="453">
        <f t="shared" si="1"/>
        <v>0</v>
      </c>
      <c r="K13" s="453">
        <f t="shared" si="1"/>
        <v>0</v>
      </c>
      <c r="L13" s="453">
        <f t="shared" si="1"/>
        <v>0</v>
      </c>
    </row>
    <row r="14" spans="1:12" s="599" customFormat="1" ht="15.75" customHeight="1">
      <c r="A14" s="596">
        <v>1</v>
      </c>
      <c r="B14" s="596" t="s">
        <v>474</v>
      </c>
      <c r="C14" s="597">
        <f aca="true" t="shared" si="2" ref="C14:D22">E14+G14</f>
        <v>0</v>
      </c>
      <c r="D14" s="597">
        <f t="shared" si="2"/>
        <v>0</v>
      </c>
      <c r="E14" s="598"/>
      <c r="F14" s="598"/>
      <c r="G14" s="598"/>
      <c r="H14" s="598"/>
      <c r="I14" s="598"/>
      <c r="J14" s="598"/>
      <c r="K14" s="598"/>
      <c r="L14" s="598"/>
    </row>
    <row r="15" spans="1:12" s="599" customFormat="1" ht="15.75" customHeight="1">
      <c r="A15" s="596">
        <v>2</v>
      </c>
      <c r="B15" s="596" t="s">
        <v>475</v>
      </c>
      <c r="C15" s="597">
        <f t="shared" si="2"/>
        <v>0</v>
      </c>
      <c r="D15" s="597">
        <f t="shared" si="2"/>
        <v>0</v>
      </c>
      <c r="E15" s="598">
        <v>0</v>
      </c>
      <c r="F15" s="598">
        <v>0</v>
      </c>
      <c r="G15" s="598">
        <v>0</v>
      </c>
      <c r="H15" s="598">
        <v>0</v>
      </c>
      <c r="I15" s="598">
        <v>0</v>
      </c>
      <c r="J15" s="598">
        <v>0</v>
      </c>
      <c r="K15" s="598">
        <v>0</v>
      </c>
      <c r="L15" s="598">
        <v>0</v>
      </c>
    </row>
    <row r="16" spans="1:12" s="599" customFormat="1" ht="15.75" customHeight="1">
      <c r="A16" s="596">
        <v>3</v>
      </c>
      <c r="B16" s="596" t="s">
        <v>476</v>
      </c>
      <c r="C16" s="597">
        <f t="shared" si="2"/>
        <v>0</v>
      </c>
      <c r="D16" s="597">
        <f t="shared" si="2"/>
        <v>0</v>
      </c>
      <c r="E16" s="598">
        <v>0</v>
      </c>
      <c r="F16" s="598">
        <v>0</v>
      </c>
      <c r="G16" s="598">
        <v>0</v>
      </c>
      <c r="H16" s="598">
        <v>0</v>
      </c>
      <c r="I16" s="598">
        <v>0</v>
      </c>
      <c r="J16" s="598">
        <v>0</v>
      </c>
      <c r="K16" s="598">
        <v>0</v>
      </c>
      <c r="L16" s="598">
        <v>0</v>
      </c>
    </row>
    <row r="17" spans="1:12" s="599" customFormat="1" ht="15.75" customHeight="1">
      <c r="A17" s="595">
        <v>4</v>
      </c>
      <c r="B17" s="596" t="s">
        <v>477</v>
      </c>
      <c r="C17" s="597">
        <f t="shared" si="2"/>
        <v>0</v>
      </c>
      <c r="D17" s="597">
        <f t="shared" si="2"/>
        <v>0</v>
      </c>
      <c r="E17" s="598">
        <v>0</v>
      </c>
      <c r="F17" s="598">
        <v>0</v>
      </c>
      <c r="G17" s="598">
        <v>0</v>
      </c>
      <c r="H17" s="598">
        <v>0</v>
      </c>
      <c r="I17" s="598">
        <v>0</v>
      </c>
      <c r="J17" s="598">
        <v>0</v>
      </c>
      <c r="K17" s="598">
        <v>0</v>
      </c>
      <c r="L17" s="598">
        <v>0</v>
      </c>
    </row>
    <row r="18" spans="1:12" s="599" customFormat="1" ht="15.75" customHeight="1">
      <c r="A18" s="595">
        <v>5</v>
      </c>
      <c r="B18" s="596" t="s">
        <v>478</v>
      </c>
      <c r="C18" s="597">
        <f t="shared" si="2"/>
        <v>0</v>
      </c>
      <c r="D18" s="597">
        <f t="shared" si="2"/>
        <v>0</v>
      </c>
      <c r="E18" s="598">
        <v>0</v>
      </c>
      <c r="F18" s="598">
        <v>0</v>
      </c>
      <c r="G18" s="598">
        <v>0</v>
      </c>
      <c r="H18" s="598">
        <v>0</v>
      </c>
      <c r="I18" s="598">
        <v>0</v>
      </c>
      <c r="J18" s="598">
        <v>0</v>
      </c>
      <c r="K18" s="598">
        <v>0</v>
      </c>
      <c r="L18" s="598">
        <v>0</v>
      </c>
    </row>
    <row r="19" spans="1:12" s="599" customFormat="1" ht="15.75" customHeight="1">
      <c r="A19" s="595">
        <v>6</v>
      </c>
      <c r="B19" s="596" t="s">
        <v>479</v>
      </c>
      <c r="C19" s="597">
        <f t="shared" si="2"/>
        <v>0</v>
      </c>
      <c r="D19" s="597">
        <f t="shared" si="2"/>
        <v>0</v>
      </c>
      <c r="E19" s="598">
        <v>0</v>
      </c>
      <c r="F19" s="598">
        <v>0</v>
      </c>
      <c r="G19" s="598">
        <v>0</v>
      </c>
      <c r="H19" s="598">
        <v>0</v>
      </c>
      <c r="I19" s="598">
        <v>0</v>
      </c>
      <c r="J19" s="598">
        <v>0</v>
      </c>
      <c r="K19" s="598">
        <v>0</v>
      </c>
      <c r="L19" s="598">
        <v>0</v>
      </c>
    </row>
    <row r="20" spans="1:12" s="599" customFormat="1" ht="15.75" customHeight="1">
      <c r="A20" s="595">
        <v>7</v>
      </c>
      <c r="B20" s="596" t="s">
        <v>480</v>
      </c>
      <c r="C20" s="597">
        <f t="shared" si="2"/>
        <v>0</v>
      </c>
      <c r="D20" s="597">
        <f t="shared" si="2"/>
        <v>0</v>
      </c>
      <c r="E20" s="598">
        <v>0</v>
      </c>
      <c r="F20" s="598">
        <v>0</v>
      </c>
      <c r="G20" s="598">
        <v>0</v>
      </c>
      <c r="H20" s="598">
        <v>0</v>
      </c>
      <c r="I20" s="598">
        <v>0</v>
      </c>
      <c r="J20" s="598">
        <v>0</v>
      </c>
      <c r="K20" s="598">
        <v>0</v>
      </c>
      <c r="L20" s="598">
        <v>0</v>
      </c>
    </row>
    <row r="21" spans="1:12" s="599" customFormat="1" ht="15.75" customHeight="1">
      <c r="A21" s="595">
        <v>8</v>
      </c>
      <c r="B21" s="596" t="s">
        <v>481</v>
      </c>
      <c r="C21" s="597">
        <f t="shared" si="2"/>
        <v>0</v>
      </c>
      <c r="D21" s="597">
        <f t="shared" si="2"/>
        <v>0</v>
      </c>
      <c r="E21" s="598">
        <v>0</v>
      </c>
      <c r="F21" s="598">
        <v>0</v>
      </c>
      <c r="G21" s="598">
        <v>0</v>
      </c>
      <c r="H21" s="598">
        <v>0</v>
      </c>
      <c r="I21" s="598">
        <v>0</v>
      </c>
      <c r="J21" s="598">
        <v>0</v>
      </c>
      <c r="K21" s="598">
        <v>0</v>
      </c>
      <c r="L21" s="598">
        <v>0</v>
      </c>
    </row>
    <row r="22" spans="1:12" s="599" customFormat="1" ht="15.75" customHeight="1">
      <c r="A22" s="595">
        <v>9</v>
      </c>
      <c r="B22" s="596" t="s">
        <v>482</v>
      </c>
      <c r="C22" s="597">
        <f t="shared" si="2"/>
        <v>0</v>
      </c>
      <c r="D22" s="597">
        <f t="shared" si="2"/>
        <v>0</v>
      </c>
      <c r="E22" s="598">
        <v>0</v>
      </c>
      <c r="F22" s="598">
        <v>0</v>
      </c>
      <c r="G22" s="598">
        <v>0</v>
      </c>
      <c r="H22" s="598">
        <v>0</v>
      </c>
      <c r="I22" s="598">
        <v>0</v>
      </c>
      <c r="J22" s="598">
        <v>0</v>
      </c>
      <c r="K22" s="598">
        <v>0</v>
      </c>
      <c r="L22" s="598">
        <v>0</v>
      </c>
    </row>
    <row r="23" spans="1:11" ht="18.75">
      <c r="A23" s="1348"/>
      <c r="B23" s="1348"/>
      <c r="C23" s="1348"/>
      <c r="D23" s="1348"/>
      <c r="H23" s="1348" t="s">
        <v>499</v>
      </c>
      <c r="I23" s="1348"/>
      <c r="J23" s="1348"/>
      <c r="K23" s="1348"/>
    </row>
    <row r="24" spans="1:11" ht="18.75">
      <c r="A24" s="1265" t="s">
        <v>506</v>
      </c>
      <c r="B24" s="1265"/>
      <c r="C24" s="1265"/>
      <c r="D24" s="1265"/>
      <c r="H24" s="1265" t="s">
        <v>544</v>
      </c>
      <c r="I24" s="1265"/>
      <c r="J24" s="1265"/>
      <c r="K24" s="1265"/>
    </row>
    <row r="25" spans="2:11" ht="18.75">
      <c r="B25" s="539"/>
      <c r="H25" s="1265" t="s">
        <v>487</v>
      </c>
      <c r="I25" s="1265"/>
      <c r="J25" s="1265"/>
      <c r="K25" s="1265"/>
    </row>
    <row r="26" spans="2:10" ht="18.75">
      <c r="B26" s="539"/>
      <c r="J26" s="539"/>
    </row>
    <row r="27" spans="2:10" ht="18.75">
      <c r="B27" s="539"/>
      <c r="J27" s="539"/>
    </row>
    <row r="28" spans="2:10" ht="18.75">
      <c r="B28" s="539"/>
      <c r="J28" s="539"/>
    </row>
    <row r="29" spans="1:11" ht="18.75">
      <c r="A29" s="1265" t="s">
        <v>423</v>
      </c>
      <c r="B29" s="1265"/>
      <c r="C29" s="1265"/>
      <c r="D29" s="1265"/>
      <c r="H29" s="1265" t="s">
        <v>424</v>
      </c>
      <c r="I29" s="1265"/>
      <c r="J29" s="1265"/>
      <c r="K29" s="1265"/>
    </row>
  </sheetData>
  <sheetProtection/>
  <mergeCells count="29">
    <mergeCell ref="A3:C3"/>
    <mergeCell ref="D3:I3"/>
    <mergeCell ref="J3:L3"/>
    <mergeCell ref="I6:L6"/>
    <mergeCell ref="C7:D8"/>
    <mergeCell ref="E7:H7"/>
    <mergeCell ref="I7:J8"/>
    <mergeCell ref="K7:L8"/>
    <mergeCell ref="E8:F8"/>
    <mergeCell ref="A1:C1"/>
    <mergeCell ref="D1:I1"/>
    <mergeCell ref="A2:C2"/>
    <mergeCell ref="D2:I2"/>
    <mergeCell ref="J2:L2"/>
    <mergeCell ref="A24:D24"/>
    <mergeCell ref="H24:K24"/>
    <mergeCell ref="A11:B11"/>
    <mergeCell ref="A23:D23"/>
    <mergeCell ref="H23:K23"/>
    <mergeCell ref="H25:K25"/>
    <mergeCell ref="A29:D29"/>
    <mergeCell ref="H29:K29"/>
    <mergeCell ref="A4:C4"/>
    <mergeCell ref="D4:I4"/>
    <mergeCell ref="J4:L4"/>
    <mergeCell ref="A6:B9"/>
    <mergeCell ref="C6:H6"/>
    <mergeCell ref="G8:H8"/>
    <mergeCell ref="A10:B10"/>
  </mergeCells>
  <printOptions/>
  <pageMargins left="0.17" right="0.17" top="0.18" bottom="0.22" header="0.18" footer="0.2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942" t="s">
        <v>95</v>
      </c>
      <c r="B1" s="942"/>
      <c r="C1" s="942"/>
      <c r="D1" s="933" t="s">
        <v>341</v>
      </c>
      <c r="E1" s="933"/>
      <c r="F1" s="933"/>
      <c r="G1" s="933"/>
      <c r="H1" s="933"/>
      <c r="I1" s="933"/>
      <c r="J1" s="937" t="s">
        <v>342</v>
      </c>
      <c r="K1" s="938"/>
      <c r="L1" s="938"/>
    </row>
    <row r="2" spans="1:13" ht="15.75" customHeight="1">
      <c r="A2" s="939" t="s">
        <v>287</v>
      </c>
      <c r="B2" s="939"/>
      <c r="C2" s="939"/>
      <c r="D2" s="933"/>
      <c r="E2" s="933"/>
      <c r="F2" s="933"/>
      <c r="G2" s="933"/>
      <c r="H2" s="933"/>
      <c r="I2" s="933"/>
      <c r="J2" s="938" t="s">
        <v>288</v>
      </c>
      <c r="K2" s="938"/>
      <c r="L2" s="938"/>
      <c r="M2" s="133"/>
    </row>
    <row r="3" spans="1:13" ht="15.75" customHeight="1">
      <c r="A3" s="932" t="s">
        <v>239</v>
      </c>
      <c r="B3" s="932"/>
      <c r="C3" s="932"/>
      <c r="D3" s="933"/>
      <c r="E3" s="933"/>
      <c r="F3" s="933"/>
      <c r="G3" s="933"/>
      <c r="H3" s="933"/>
      <c r="I3" s="933"/>
      <c r="J3" s="937" t="s">
        <v>343</v>
      </c>
      <c r="K3" s="937"/>
      <c r="L3" s="937"/>
      <c r="M3" s="37"/>
    </row>
    <row r="4" spans="1:13" ht="15.75" customHeight="1">
      <c r="A4" s="936" t="s">
        <v>241</v>
      </c>
      <c r="B4" s="936"/>
      <c r="C4" s="936"/>
      <c r="D4" s="935"/>
      <c r="E4" s="935"/>
      <c r="F4" s="935"/>
      <c r="G4" s="935"/>
      <c r="H4" s="935"/>
      <c r="I4" s="935"/>
      <c r="J4" s="938" t="s">
        <v>289</v>
      </c>
      <c r="K4" s="938"/>
      <c r="L4" s="938"/>
      <c r="M4" s="133"/>
    </row>
    <row r="5" spans="1:13" ht="15.75">
      <c r="A5" s="134"/>
      <c r="B5" s="134"/>
      <c r="C5" s="34"/>
      <c r="D5" s="34"/>
      <c r="E5" s="34"/>
      <c r="F5" s="34"/>
      <c r="G5" s="34"/>
      <c r="H5" s="34"/>
      <c r="I5" s="34"/>
      <c r="J5" s="934" t="s">
        <v>8</v>
      </c>
      <c r="K5" s="934"/>
      <c r="L5" s="934"/>
      <c r="M5" s="133"/>
    </row>
    <row r="6" spans="1:14" ht="15.75">
      <c r="A6" s="918" t="s">
        <v>53</v>
      </c>
      <c r="B6" s="919"/>
      <c r="C6" s="879" t="s">
        <v>290</v>
      </c>
      <c r="D6" s="943" t="s">
        <v>291</v>
      </c>
      <c r="E6" s="943"/>
      <c r="F6" s="943"/>
      <c r="G6" s="943"/>
      <c r="H6" s="943"/>
      <c r="I6" s="943"/>
      <c r="J6" s="928" t="s">
        <v>93</v>
      </c>
      <c r="K6" s="928"/>
      <c r="L6" s="928"/>
      <c r="M6" s="940" t="s">
        <v>292</v>
      </c>
      <c r="N6" s="941" t="s">
        <v>293</v>
      </c>
    </row>
    <row r="7" spans="1:14" ht="15.75" customHeight="1">
      <c r="A7" s="920"/>
      <c r="B7" s="921"/>
      <c r="C7" s="879"/>
      <c r="D7" s="943" t="s">
        <v>7</v>
      </c>
      <c r="E7" s="943"/>
      <c r="F7" s="943"/>
      <c r="G7" s="943"/>
      <c r="H7" s="943"/>
      <c r="I7" s="943"/>
      <c r="J7" s="928"/>
      <c r="K7" s="928"/>
      <c r="L7" s="928"/>
      <c r="M7" s="940"/>
      <c r="N7" s="941"/>
    </row>
    <row r="8" spans="1:14" s="73" customFormat="1" ht="31.5" customHeight="1">
      <c r="A8" s="920"/>
      <c r="B8" s="921"/>
      <c r="C8" s="879"/>
      <c r="D8" s="928" t="s">
        <v>91</v>
      </c>
      <c r="E8" s="928" t="s">
        <v>92</v>
      </c>
      <c r="F8" s="928"/>
      <c r="G8" s="928"/>
      <c r="H8" s="928"/>
      <c r="I8" s="928"/>
      <c r="J8" s="928"/>
      <c r="K8" s="928"/>
      <c r="L8" s="928"/>
      <c r="M8" s="940"/>
      <c r="N8" s="941"/>
    </row>
    <row r="9" spans="1:14" s="73" customFormat="1" ht="15.75" customHeight="1">
      <c r="A9" s="920"/>
      <c r="B9" s="921"/>
      <c r="C9" s="879"/>
      <c r="D9" s="928"/>
      <c r="E9" s="928" t="s">
        <v>94</v>
      </c>
      <c r="F9" s="928" t="s">
        <v>7</v>
      </c>
      <c r="G9" s="928"/>
      <c r="H9" s="928"/>
      <c r="I9" s="928"/>
      <c r="J9" s="928" t="s">
        <v>7</v>
      </c>
      <c r="K9" s="928"/>
      <c r="L9" s="928"/>
      <c r="M9" s="940"/>
      <c r="N9" s="941"/>
    </row>
    <row r="10" spans="1:14" s="73" customFormat="1" ht="86.25" customHeight="1">
      <c r="A10" s="922"/>
      <c r="B10" s="923"/>
      <c r="C10" s="879"/>
      <c r="D10" s="928"/>
      <c r="E10" s="928"/>
      <c r="F10" s="104" t="s">
        <v>22</v>
      </c>
      <c r="G10" s="104" t="s">
        <v>24</v>
      </c>
      <c r="H10" s="104" t="s">
        <v>16</v>
      </c>
      <c r="I10" s="104" t="s">
        <v>23</v>
      </c>
      <c r="J10" s="104" t="s">
        <v>15</v>
      </c>
      <c r="K10" s="104" t="s">
        <v>20</v>
      </c>
      <c r="L10" s="104" t="s">
        <v>21</v>
      </c>
      <c r="M10" s="940"/>
      <c r="N10" s="941"/>
    </row>
    <row r="11" spans="1:32" ht="13.5" customHeight="1">
      <c r="A11" s="910" t="s">
        <v>5</v>
      </c>
      <c r="B11" s="911"/>
      <c r="C11" s="135">
        <v>1</v>
      </c>
      <c r="D11" s="135" t="s">
        <v>44</v>
      </c>
      <c r="E11" s="135" t="s">
        <v>45</v>
      </c>
      <c r="F11" s="135" t="s">
        <v>54</v>
      </c>
      <c r="G11" s="135" t="s">
        <v>55</v>
      </c>
      <c r="H11" s="135" t="s">
        <v>56</v>
      </c>
      <c r="I11" s="135" t="s">
        <v>57</v>
      </c>
      <c r="J11" s="135" t="s">
        <v>58</v>
      </c>
      <c r="K11" s="135" t="s">
        <v>59</v>
      </c>
      <c r="L11" s="135" t="s">
        <v>79</v>
      </c>
      <c r="M11" s="136"/>
      <c r="N11" s="137"/>
      <c r="AF11" s="33" t="s">
        <v>253</v>
      </c>
    </row>
    <row r="12" spans="1:14" ht="24" customHeight="1">
      <c r="A12" s="926" t="s">
        <v>284</v>
      </c>
      <c r="B12" s="927"/>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924" t="s">
        <v>240</v>
      </c>
      <c r="B13" s="925"/>
      <c r="C13" s="139">
        <v>59</v>
      </c>
      <c r="D13" s="139">
        <v>43</v>
      </c>
      <c r="E13" s="139">
        <v>0</v>
      </c>
      <c r="F13" s="139">
        <v>5</v>
      </c>
      <c r="G13" s="139">
        <v>2</v>
      </c>
      <c r="H13" s="139">
        <v>7</v>
      </c>
      <c r="I13" s="139">
        <v>2</v>
      </c>
      <c r="J13" s="139">
        <v>10</v>
      </c>
      <c r="K13" s="139">
        <v>44</v>
      </c>
      <c r="L13" s="139">
        <v>5</v>
      </c>
      <c r="M13" s="136"/>
      <c r="N13" s="137"/>
    </row>
    <row r="14" spans="1:37" s="52" customFormat="1" ht="16.5" customHeight="1">
      <c r="A14" s="908" t="s">
        <v>30</v>
      </c>
      <c r="B14" s="909"/>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76</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254</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256</v>
      </c>
    </row>
    <row r="18" spans="1:14" s="148" customFormat="1" ht="16.5" customHeight="1">
      <c r="A18" s="147" t="s">
        <v>44</v>
      </c>
      <c r="B18" s="68" t="s">
        <v>286</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45</v>
      </c>
      <c r="B19" s="68" t="s">
        <v>257</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54</v>
      </c>
      <c r="B20" s="68" t="s">
        <v>258</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55</v>
      </c>
      <c r="B21" s="68" t="s">
        <v>259</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261</v>
      </c>
      <c r="AK21" s="148" t="s">
        <v>262</v>
      </c>
      <c r="AL21" s="148" t="s">
        <v>263</v>
      </c>
      <c r="AM21" s="63" t="s">
        <v>264</v>
      </c>
    </row>
    <row r="22" spans="1:39" s="148" customFormat="1" ht="16.5" customHeight="1">
      <c r="A22" s="147" t="s">
        <v>56</v>
      </c>
      <c r="B22" s="68" t="s">
        <v>260</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266</v>
      </c>
    </row>
    <row r="23" spans="1:14" s="148" customFormat="1" ht="16.5" customHeight="1">
      <c r="A23" s="147" t="s">
        <v>57</v>
      </c>
      <c r="B23" s="68" t="s">
        <v>265</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58</v>
      </c>
      <c r="B24" s="68" t="s">
        <v>267</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261</v>
      </c>
    </row>
    <row r="25" spans="1:36" s="148" customFormat="1" ht="16.5" customHeight="1">
      <c r="A25" s="147" t="s">
        <v>59</v>
      </c>
      <c r="B25" s="68" t="s">
        <v>268</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270</v>
      </c>
    </row>
    <row r="26" spans="1:44" s="70" customFormat="1" ht="16.5" customHeight="1">
      <c r="A26" s="151" t="s">
        <v>79</v>
      </c>
      <c r="B26" s="68" t="s">
        <v>269</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80</v>
      </c>
      <c r="B27" s="68" t="s">
        <v>271</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273</v>
      </c>
      <c r="AI28" s="157">
        <f>82/88</f>
        <v>0.9318181818181818</v>
      </c>
    </row>
    <row r="29" spans="1:13" ht="16.5" customHeight="1">
      <c r="A29" s="912" t="s">
        <v>344</v>
      </c>
      <c r="B29" s="913"/>
      <c r="C29" s="913"/>
      <c r="D29" s="913"/>
      <c r="E29" s="158"/>
      <c r="F29" s="158"/>
      <c r="G29" s="158"/>
      <c r="H29" s="929" t="s">
        <v>294</v>
      </c>
      <c r="I29" s="929"/>
      <c r="J29" s="929"/>
      <c r="K29" s="929"/>
      <c r="L29" s="929"/>
      <c r="M29" s="159"/>
    </row>
    <row r="30" spans="1:12" ht="18.75">
      <c r="A30" s="913"/>
      <c r="B30" s="913"/>
      <c r="C30" s="913"/>
      <c r="D30" s="913"/>
      <c r="E30" s="158"/>
      <c r="F30" s="158"/>
      <c r="G30" s="158"/>
      <c r="H30" s="930" t="s">
        <v>295</v>
      </c>
      <c r="I30" s="930"/>
      <c r="J30" s="930"/>
      <c r="K30" s="930"/>
      <c r="L30" s="930"/>
    </row>
    <row r="31" spans="1:12" s="32" customFormat="1" ht="16.5" customHeight="1">
      <c r="A31" s="916"/>
      <c r="B31" s="916"/>
      <c r="C31" s="916"/>
      <c r="D31" s="916"/>
      <c r="E31" s="160"/>
      <c r="F31" s="160"/>
      <c r="G31" s="160"/>
      <c r="H31" s="931"/>
      <c r="I31" s="931"/>
      <c r="J31" s="931"/>
      <c r="K31" s="931"/>
      <c r="L31" s="931"/>
    </row>
    <row r="32" spans="1:12" ht="18.75">
      <c r="A32" s="89"/>
      <c r="B32" s="916" t="s">
        <v>276</v>
      </c>
      <c r="C32" s="916"/>
      <c r="D32" s="916"/>
      <c r="E32" s="160"/>
      <c r="F32" s="160"/>
      <c r="G32" s="160"/>
      <c r="H32" s="160"/>
      <c r="I32" s="917" t="s">
        <v>276</v>
      </c>
      <c r="J32" s="917"/>
      <c r="K32" s="917"/>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915" t="s">
        <v>229</v>
      </c>
      <c r="B37" s="915"/>
      <c r="C37" s="915"/>
      <c r="D37" s="915"/>
      <c r="E37" s="91"/>
      <c r="F37" s="91"/>
      <c r="G37" s="91"/>
      <c r="H37" s="914" t="s">
        <v>229</v>
      </c>
      <c r="I37" s="914"/>
      <c r="J37" s="914"/>
      <c r="K37" s="914"/>
      <c r="L37" s="914"/>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907" t="s">
        <v>46</v>
      </c>
      <c r="C40" s="907"/>
      <c r="D40" s="907"/>
      <c r="E40" s="907"/>
      <c r="F40" s="907"/>
      <c r="G40" s="907"/>
      <c r="H40" s="907"/>
      <c r="I40" s="907"/>
      <c r="J40" s="907"/>
      <c r="K40" s="907"/>
      <c r="L40" s="907"/>
    </row>
    <row r="41" spans="1:12" ht="16.5" customHeight="1">
      <c r="A41" s="165"/>
      <c r="B41" s="906" t="s">
        <v>48</v>
      </c>
      <c r="C41" s="906"/>
      <c r="D41" s="906"/>
      <c r="E41" s="906"/>
      <c r="F41" s="906"/>
      <c r="G41" s="906"/>
      <c r="H41" s="906"/>
      <c r="I41" s="906"/>
      <c r="J41" s="906"/>
      <c r="K41" s="906"/>
      <c r="L41" s="906"/>
    </row>
    <row r="42" ht="15.75">
      <c r="B42" s="38" t="s">
        <v>47</v>
      </c>
    </row>
  </sheetData>
  <sheetProtection/>
  <mergeCells count="38">
    <mergeCell ref="M6:M10"/>
    <mergeCell ref="N6:N10"/>
    <mergeCell ref="A1:C1"/>
    <mergeCell ref="C6:C10"/>
    <mergeCell ref="E9:E10"/>
    <mergeCell ref="D6:I6"/>
    <mergeCell ref="E8:I8"/>
    <mergeCell ref="D8:D10"/>
    <mergeCell ref="F9:I9"/>
    <mergeCell ref="D7:I7"/>
    <mergeCell ref="A3:C3"/>
    <mergeCell ref="D1:I3"/>
    <mergeCell ref="J5:L5"/>
    <mergeCell ref="D4:I4"/>
    <mergeCell ref="A4:C4"/>
    <mergeCell ref="J1:L1"/>
    <mergeCell ref="J2:L2"/>
    <mergeCell ref="J3:L3"/>
    <mergeCell ref="J4:L4"/>
    <mergeCell ref="A2:C2"/>
    <mergeCell ref="A6:B10"/>
    <mergeCell ref="A13:B13"/>
    <mergeCell ref="A12:B12"/>
    <mergeCell ref="J9:L9"/>
    <mergeCell ref="J6:L8"/>
    <mergeCell ref="A31:D31"/>
    <mergeCell ref="H29:L29"/>
    <mergeCell ref="H30:L30"/>
    <mergeCell ref="H31:L31"/>
    <mergeCell ref="B41:L41"/>
    <mergeCell ref="B40:L40"/>
    <mergeCell ref="A14:B14"/>
    <mergeCell ref="A11:B11"/>
    <mergeCell ref="A29:D30"/>
    <mergeCell ref="H37:L37"/>
    <mergeCell ref="A37:D37"/>
    <mergeCell ref="B32:D32"/>
    <mergeCell ref="I32:K32"/>
  </mergeCells>
  <printOptions/>
  <pageMargins left="0.61" right="0.21" top="0.22" bottom="0.11" header="0.18" footer="0.17"/>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3">
      <selection activeCell="B36" sqref="B36:D36"/>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978" t="s">
        <v>117</v>
      </c>
      <c r="B1" s="978"/>
      <c r="C1" s="978"/>
      <c r="D1" s="974" t="s">
        <v>298</v>
      </c>
      <c r="E1" s="975"/>
      <c r="F1" s="975"/>
      <c r="G1" s="975"/>
      <c r="H1" s="975"/>
      <c r="I1" s="975"/>
      <c r="J1" s="975"/>
      <c r="K1" s="975"/>
      <c r="L1" s="975"/>
      <c r="M1" s="975"/>
      <c r="N1" s="975"/>
      <c r="O1" s="212"/>
      <c r="P1" s="169" t="s">
        <v>348</v>
      </c>
      <c r="Q1" s="168"/>
      <c r="R1" s="168"/>
      <c r="S1" s="168"/>
      <c r="T1" s="168"/>
      <c r="U1" s="212"/>
    </row>
    <row r="2" spans="1:21" ht="16.5" customHeight="1">
      <c r="A2" s="976" t="s">
        <v>299</v>
      </c>
      <c r="B2" s="976"/>
      <c r="C2" s="976"/>
      <c r="D2" s="975"/>
      <c r="E2" s="975"/>
      <c r="F2" s="975"/>
      <c r="G2" s="975"/>
      <c r="H2" s="975"/>
      <c r="I2" s="975"/>
      <c r="J2" s="975"/>
      <c r="K2" s="975"/>
      <c r="L2" s="975"/>
      <c r="M2" s="975"/>
      <c r="N2" s="975"/>
      <c r="O2" s="213"/>
      <c r="P2" s="967" t="s">
        <v>300</v>
      </c>
      <c r="Q2" s="967"/>
      <c r="R2" s="967"/>
      <c r="S2" s="967"/>
      <c r="T2" s="967"/>
      <c r="U2" s="213"/>
    </row>
    <row r="3" spans="1:21" ht="16.5" customHeight="1">
      <c r="A3" s="947" t="s">
        <v>301</v>
      </c>
      <c r="B3" s="947"/>
      <c r="C3" s="947"/>
      <c r="D3" s="979" t="s">
        <v>302</v>
      </c>
      <c r="E3" s="979"/>
      <c r="F3" s="979"/>
      <c r="G3" s="979"/>
      <c r="H3" s="979"/>
      <c r="I3" s="979"/>
      <c r="J3" s="979"/>
      <c r="K3" s="979"/>
      <c r="L3" s="979"/>
      <c r="M3" s="979"/>
      <c r="N3" s="979"/>
      <c r="O3" s="213"/>
      <c r="P3" s="173" t="s">
        <v>347</v>
      </c>
      <c r="Q3" s="213"/>
      <c r="R3" s="213"/>
      <c r="S3" s="213"/>
      <c r="T3" s="213"/>
      <c r="U3" s="213"/>
    </row>
    <row r="4" spans="1:21" ht="16.5" customHeight="1">
      <c r="A4" s="980" t="s">
        <v>241</v>
      </c>
      <c r="B4" s="980"/>
      <c r="C4" s="980"/>
      <c r="D4" s="956"/>
      <c r="E4" s="956"/>
      <c r="F4" s="956"/>
      <c r="G4" s="956"/>
      <c r="H4" s="956"/>
      <c r="I4" s="956"/>
      <c r="J4" s="956"/>
      <c r="K4" s="956"/>
      <c r="L4" s="956"/>
      <c r="M4" s="956"/>
      <c r="N4" s="956"/>
      <c r="O4" s="213"/>
      <c r="P4" s="172" t="s">
        <v>280</v>
      </c>
      <c r="Q4" s="213"/>
      <c r="R4" s="213"/>
      <c r="S4" s="213"/>
      <c r="T4" s="213"/>
      <c r="U4" s="213"/>
    </row>
    <row r="5" spans="12:21" ht="16.5" customHeight="1">
      <c r="L5" s="214"/>
      <c r="M5" s="214"/>
      <c r="N5" s="214"/>
      <c r="O5" s="176"/>
      <c r="P5" s="175" t="s">
        <v>303</v>
      </c>
      <c r="Q5" s="176"/>
      <c r="R5" s="176"/>
      <c r="S5" s="176"/>
      <c r="T5" s="176"/>
      <c r="U5" s="172"/>
    </row>
    <row r="6" spans="1:21" s="217" customFormat="1" ht="15.75" customHeight="1">
      <c r="A6" s="968" t="s">
        <v>53</v>
      </c>
      <c r="B6" s="969"/>
      <c r="C6" s="952" t="s">
        <v>118</v>
      </c>
      <c r="D6" s="977" t="s">
        <v>119</v>
      </c>
      <c r="E6" s="951"/>
      <c r="F6" s="951"/>
      <c r="G6" s="951"/>
      <c r="H6" s="951"/>
      <c r="I6" s="951"/>
      <c r="J6" s="951"/>
      <c r="K6" s="951"/>
      <c r="L6" s="951"/>
      <c r="M6" s="951"/>
      <c r="N6" s="951"/>
      <c r="O6" s="951"/>
      <c r="P6" s="951"/>
      <c r="Q6" s="951"/>
      <c r="R6" s="951"/>
      <c r="S6" s="951"/>
      <c r="T6" s="952" t="s">
        <v>120</v>
      </c>
      <c r="U6" s="216"/>
    </row>
    <row r="7" spans="1:20" s="218" customFormat="1" ht="12.75" customHeight="1">
      <c r="A7" s="970"/>
      <c r="B7" s="971"/>
      <c r="C7" s="952"/>
      <c r="D7" s="953" t="s">
        <v>115</v>
      </c>
      <c r="E7" s="951" t="s">
        <v>7</v>
      </c>
      <c r="F7" s="951"/>
      <c r="G7" s="951"/>
      <c r="H7" s="951"/>
      <c r="I7" s="951"/>
      <c r="J7" s="951"/>
      <c r="K7" s="951"/>
      <c r="L7" s="951"/>
      <c r="M7" s="951"/>
      <c r="N7" s="951"/>
      <c r="O7" s="951"/>
      <c r="P7" s="951"/>
      <c r="Q7" s="951"/>
      <c r="R7" s="951"/>
      <c r="S7" s="951"/>
      <c r="T7" s="952"/>
    </row>
    <row r="8" spans="1:21" s="218" customFormat="1" ht="43.5" customHeight="1">
      <c r="A8" s="970"/>
      <c r="B8" s="971"/>
      <c r="C8" s="952"/>
      <c r="D8" s="954"/>
      <c r="E8" s="984" t="s">
        <v>121</v>
      </c>
      <c r="F8" s="952"/>
      <c r="G8" s="952"/>
      <c r="H8" s="952" t="s">
        <v>122</v>
      </c>
      <c r="I8" s="952"/>
      <c r="J8" s="952"/>
      <c r="K8" s="952" t="s">
        <v>123</v>
      </c>
      <c r="L8" s="952"/>
      <c r="M8" s="952" t="s">
        <v>124</v>
      </c>
      <c r="N8" s="952"/>
      <c r="O8" s="952"/>
      <c r="P8" s="952" t="s">
        <v>125</v>
      </c>
      <c r="Q8" s="952" t="s">
        <v>126</v>
      </c>
      <c r="R8" s="952" t="s">
        <v>127</v>
      </c>
      <c r="S8" s="981" t="s">
        <v>128</v>
      </c>
      <c r="T8" s="952"/>
      <c r="U8" s="944" t="s">
        <v>304</v>
      </c>
    </row>
    <row r="9" spans="1:21" s="218" customFormat="1" ht="44.25" customHeight="1">
      <c r="A9" s="972"/>
      <c r="B9" s="973"/>
      <c r="C9" s="952"/>
      <c r="D9" s="955"/>
      <c r="E9" s="219" t="s">
        <v>129</v>
      </c>
      <c r="F9" s="215" t="s">
        <v>130</v>
      </c>
      <c r="G9" s="215" t="s">
        <v>305</v>
      </c>
      <c r="H9" s="215" t="s">
        <v>131</v>
      </c>
      <c r="I9" s="215" t="s">
        <v>132</v>
      </c>
      <c r="J9" s="215" t="s">
        <v>133</v>
      </c>
      <c r="K9" s="215" t="s">
        <v>130</v>
      </c>
      <c r="L9" s="215" t="s">
        <v>134</v>
      </c>
      <c r="M9" s="215" t="s">
        <v>135</v>
      </c>
      <c r="N9" s="215" t="s">
        <v>136</v>
      </c>
      <c r="O9" s="215" t="s">
        <v>306</v>
      </c>
      <c r="P9" s="952"/>
      <c r="Q9" s="952"/>
      <c r="R9" s="952"/>
      <c r="S9" s="981"/>
      <c r="T9" s="952"/>
      <c r="U9" s="945"/>
    </row>
    <row r="10" spans="1:21" s="222" customFormat="1" ht="15.75" customHeight="1">
      <c r="A10" s="948" t="s">
        <v>6</v>
      </c>
      <c r="B10" s="949"/>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945"/>
    </row>
    <row r="11" spans="1:21" s="222" customFormat="1" ht="15.75" customHeight="1">
      <c r="A11" s="982" t="s">
        <v>284</v>
      </c>
      <c r="B11" s="983"/>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946"/>
    </row>
    <row r="12" spans="1:21" s="222" customFormat="1" ht="15.75" customHeight="1">
      <c r="A12" s="958" t="s">
        <v>285</v>
      </c>
      <c r="B12" s="959"/>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964" t="s">
        <v>30</v>
      </c>
      <c r="B13" s="965"/>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76</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254</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286</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45</v>
      </c>
      <c r="B18" s="68" t="s">
        <v>257</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54</v>
      </c>
      <c r="B19" s="68" t="s">
        <v>258</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55</v>
      </c>
      <c r="B20" s="68" t="s">
        <v>259</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56</v>
      </c>
      <c r="B21" s="68" t="s">
        <v>260</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57</v>
      </c>
      <c r="B22" s="68" t="s">
        <v>265</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58</v>
      </c>
      <c r="B23" s="68" t="s">
        <v>267</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59</v>
      </c>
      <c r="B24" s="68" t="s">
        <v>268</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79</v>
      </c>
      <c r="B25" s="68" t="s">
        <v>269</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80</v>
      </c>
      <c r="B26" s="68" t="s">
        <v>271</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950" t="s">
        <v>272</v>
      </c>
      <c r="C28" s="950"/>
      <c r="D28" s="950"/>
      <c r="E28" s="950"/>
      <c r="F28" s="181"/>
      <c r="G28" s="181"/>
      <c r="H28" s="181"/>
      <c r="I28" s="181"/>
      <c r="J28" s="181"/>
      <c r="K28" s="181" t="s">
        <v>137</v>
      </c>
      <c r="L28" s="182"/>
      <c r="M28" s="957" t="s">
        <v>307</v>
      </c>
      <c r="N28" s="957"/>
      <c r="O28" s="957"/>
      <c r="P28" s="957"/>
      <c r="Q28" s="957"/>
      <c r="R28" s="957"/>
      <c r="S28" s="957"/>
      <c r="T28" s="957"/>
    </row>
    <row r="29" spans="1:20" s="233" customFormat="1" ht="18.75" customHeight="1">
      <c r="A29" s="232"/>
      <c r="B29" s="963" t="s">
        <v>138</v>
      </c>
      <c r="C29" s="963"/>
      <c r="D29" s="963"/>
      <c r="E29" s="234"/>
      <c r="F29" s="183"/>
      <c r="G29" s="183"/>
      <c r="H29" s="183"/>
      <c r="I29" s="183"/>
      <c r="J29" s="183"/>
      <c r="K29" s="183"/>
      <c r="L29" s="182"/>
      <c r="M29" s="966" t="s">
        <v>296</v>
      </c>
      <c r="N29" s="966"/>
      <c r="O29" s="966"/>
      <c r="P29" s="966"/>
      <c r="Q29" s="966"/>
      <c r="R29" s="966"/>
      <c r="S29" s="966"/>
      <c r="T29" s="966"/>
    </row>
    <row r="30" spans="1:20" s="233" customFormat="1" ht="18.75">
      <c r="A30" s="184"/>
      <c r="B30" s="960"/>
      <c r="C30" s="960"/>
      <c r="D30" s="960"/>
      <c r="E30" s="186"/>
      <c r="F30" s="186"/>
      <c r="G30" s="186"/>
      <c r="H30" s="186"/>
      <c r="I30" s="186"/>
      <c r="J30" s="186"/>
      <c r="K30" s="186"/>
      <c r="L30" s="186"/>
      <c r="M30" s="961"/>
      <c r="N30" s="961"/>
      <c r="O30" s="961"/>
      <c r="P30" s="961"/>
      <c r="Q30" s="961"/>
      <c r="R30" s="961"/>
      <c r="S30" s="961"/>
      <c r="T30" s="961"/>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140</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141</v>
      </c>
      <c r="C34" s="186"/>
      <c r="D34" s="186"/>
      <c r="E34" s="186"/>
      <c r="F34" s="186"/>
      <c r="G34" s="186"/>
      <c r="H34" s="186"/>
      <c r="I34" s="186"/>
      <c r="J34" s="186"/>
      <c r="K34" s="186"/>
      <c r="L34" s="186"/>
      <c r="M34" s="186"/>
      <c r="N34" s="186"/>
      <c r="O34" s="186"/>
      <c r="P34" s="186"/>
      <c r="Q34" s="186"/>
      <c r="R34" s="186"/>
      <c r="S34" s="186"/>
      <c r="T34" s="186"/>
    </row>
    <row r="35" spans="2:20" ht="18.75" hidden="1">
      <c r="B35" s="236" t="s">
        <v>142</v>
      </c>
      <c r="C35" s="186"/>
      <c r="D35" s="186"/>
      <c r="E35" s="186"/>
      <c r="F35" s="186"/>
      <c r="G35" s="186"/>
      <c r="H35" s="186"/>
      <c r="I35" s="186"/>
      <c r="J35" s="186"/>
      <c r="K35" s="186"/>
      <c r="L35" s="186"/>
      <c r="M35" s="186"/>
      <c r="N35" s="186"/>
      <c r="O35" s="186"/>
      <c r="P35" s="186"/>
      <c r="Q35" s="186"/>
      <c r="R35" s="186"/>
      <c r="S35" s="186"/>
      <c r="T35" s="186"/>
    </row>
    <row r="36" spans="2:20" s="211" customFormat="1" ht="18.75">
      <c r="B36" s="962" t="s">
        <v>276</v>
      </c>
      <c r="C36" s="962"/>
      <c r="D36" s="962"/>
      <c r="E36" s="236"/>
      <c r="F36" s="236"/>
      <c r="G36" s="236"/>
      <c r="H36" s="236"/>
      <c r="I36" s="236"/>
      <c r="J36" s="236"/>
      <c r="K36" s="236"/>
      <c r="L36" s="236"/>
      <c r="M36" s="236"/>
      <c r="N36" s="962" t="s">
        <v>276</v>
      </c>
      <c r="O36" s="962"/>
      <c r="P36" s="962"/>
      <c r="Q36" s="962"/>
      <c r="R36" s="962"/>
      <c r="S36" s="962"/>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915" t="s">
        <v>229</v>
      </c>
      <c r="C38" s="915"/>
      <c r="D38" s="915"/>
      <c r="E38" s="210"/>
      <c r="F38" s="210"/>
      <c r="G38" s="210"/>
      <c r="H38" s="210"/>
      <c r="I38" s="182"/>
      <c r="J38" s="182"/>
      <c r="K38" s="182"/>
      <c r="L38" s="182"/>
      <c r="M38" s="914" t="s">
        <v>230</v>
      </c>
      <c r="N38" s="914"/>
      <c r="O38" s="914"/>
      <c r="P38" s="914"/>
      <c r="Q38" s="914"/>
      <c r="R38" s="914"/>
      <c r="S38" s="914"/>
      <c r="T38" s="914"/>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1012" t="s">
        <v>143</v>
      </c>
      <c r="B1" s="1012"/>
      <c r="C1" s="1012"/>
      <c r="D1" s="238"/>
      <c r="E1" s="1017" t="s">
        <v>144</v>
      </c>
      <c r="F1" s="1017"/>
      <c r="G1" s="1017"/>
      <c r="H1" s="1017"/>
      <c r="I1" s="1017"/>
      <c r="J1" s="1017"/>
      <c r="K1" s="1017"/>
      <c r="L1" s="1017"/>
      <c r="M1" s="1017"/>
      <c r="N1" s="1017"/>
      <c r="O1" s="191"/>
      <c r="P1" s="1026" t="s">
        <v>346</v>
      </c>
      <c r="Q1" s="1026"/>
      <c r="R1" s="1026"/>
      <c r="S1" s="1026"/>
      <c r="T1" s="1026"/>
    </row>
    <row r="2" spans="1:20" ht="15.75" customHeight="1">
      <c r="A2" s="1013" t="s">
        <v>308</v>
      </c>
      <c r="B2" s="1013"/>
      <c r="C2" s="1013"/>
      <c r="D2" s="1013"/>
      <c r="E2" s="1015" t="s">
        <v>145</v>
      </c>
      <c r="F2" s="1015"/>
      <c r="G2" s="1015"/>
      <c r="H2" s="1015"/>
      <c r="I2" s="1015"/>
      <c r="J2" s="1015"/>
      <c r="K2" s="1015"/>
      <c r="L2" s="1015"/>
      <c r="M2" s="1015"/>
      <c r="N2" s="1015"/>
      <c r="O2" s="194"/>
      <c r="P2" s="1010" t="s">
        <v>288</v>
      </c>
      <c r="Q2" s="1010"/>
      <c r="R2" s="1010"/>
      <c r="S2" s="1010"/>
      <c r="T2" s="1010"/>
    </row>
    <row r="3" spans="1:20" ht="17.25">
      <c r="A3" s="1013" t="s">
        <v>239</v>
      </c>
      <c r="B3" s="1013"/>
      <c r="C3" s="1013"/>
      <c r="D3" s="239"/>
      <c r="E3" s="1018" t="s">
        <v>240</v>
      </c>
      <c r="F3" s="1018"/>
      <c r="G3" s="1018"/>
      <c r="H3" s="1018"/>
      <c r="I3" s="1018"/>
      <c r="J3" s="1018"/>
      <c r="K3" s="1018"/>
      <c r="L3" s="1018"/>
      <c r="M3" s="1018"/>
      <c r="N3" s="1018"/>
      <c r="O3" s="194"/>
      <c r="P3" s="1011" t="s">
        <v>347</v>
      </c>
      <c r="Q3" s="1011"/>
      <c r="R3" s="1011"/>
      <c r="S3" s="1011"/>
      <c r="T3" s="1011"/>
    </row>
    <row r="4" spans="1:20" ht="18.75" customHeight="1">
      <c r="A4" s="1014" t="s">
        <v>241</v>
      </c>
      <c r="B4" s="1014"/>
      <c r="C4" s="1014"/>
      <c r="D4" s="1016"/>
      <c r="E4" s="1016"/>
      <c r="F4" s="1016"/>
      <c r="G4" s="1016"/>
      <c r="H4" s="1016"/>
      <c r="I4" s="1016"/>
      <c r="J4" s="1016"/>
      <c r="K4" s="1016"/>
      <c r="L4" s="1016"/>
      <c r="M4" s="1016"/>
      <c r="N4" s="1016"/>
      <c r="O4" s="195"/>
      <c r="P4" s="1010" t="s">
        <v>280</v>
      </c>
      <c r="Q4" s="1011"/>
      <c r="R4" s="1011"/>
      <c r="S4" s="1011"/>
      <c r="T4" s="1011"/>
    </row>
    <row r="5" spans="1:23" ht="15">
      <c r="A5" s="208"/>
      <c r="B5" s="208"/>
      <c r="C5" s="240"/>
      <c r="D5" s="240"/>
      <c r="E5" s="208"/>
      <c r="F5" s="208"/>
      <c r="G5" s="208"/>
      <c r="H5" s="208"/>
      <c r="I5" s="208"/>
      <c r="J5" s="208"/>
      <c r="K5" s="208"/>
      <c r="L5" s="208"/>
      <c r="P5" s="992" t="s">
        <v>303</v>
      </c>
      <c r="Q5" s="992"/>
      <c r="R5" s="992"/>
      <c r="S5" s="992"/>
      <c r="T5" s="992"/>
      <c r="U5" s="241"/>
      <c r="V5" s="241"/>
      <c r="W5" s="241"/>
    </row>
    <row r="6" spans="1:23" ht="29.25" customHeight="1">
      <c r="A6" s="968" t="s">
        <v>53</v>
      </c>
      <c r="B6" s="985"/>
      <c r="C6" s="1000" t="s">
        <v>2</v>
      </c>
      <c r="D6" s="993" t="s">
        <v>146</v>
      </c>
      <c r="E6" s="994"/>
      <c r="F6" s="994"/>
      <c r="G6" s="994"/>
      <c r="H6" s="994"/>
      <c r="I6" s="994"/>
      <c r="J6" s="995"/>
      <c r="K6" s="1019" t="s">
        <v>147</v>
      </c>
      <c r="L6" s="1020"/>
      <c r="M6" s="1020"/>
      <c r="N6" s="1020"/>
      <c r="O6" s="1020"/>
      <c r="P6" s="1020"/>
      <c r="Q6" s="1020"/>
      <c r="R6" s="1020"/>
      <c r="S6" s="1020"/>
      <c r="T6" s="1021"/>
      <c r="U6" s="242"/>
      <c r="V6" s="243"/>
      <c r="W6" s="243"/>
    </row>
    <row r="7" spans="1:20" ht="19.5" customHeight="1">
      <c r="A7" s="970"/>
      <c r="B7" s="986"/>
      <c r="C7" s="1001"/>
      <c r="D7" s="994" t="s">
        <v>7</v>
      </c>
      <c r="E7" s="994"/>
      <c r="F7" s="994"/>
      <c r="G7" s="994"/>
      <c r="H7" s="994"/>
      <c r="I7" s="994"/>
      <c r="J7" s="995"/>
      <c r="K7" s="1022"/>
      <c r="L7" s="1023"/>
      <c r="M7" s="1023"/>
      <c r="N7" s="1023"/>
      <c r="O7" s="1023"/>
      <c r="P7" s="1023"/>
      <c r="Q7" s="1023"/>
      <c r="R7" s="1023"/>
      <c r="S7" s="1023"/>
      <c r="T7" s="1024"/>
    </row>
    <row r="8" spans="1:20" ht="33" customHeight="1">
      <c r="A8" s="970"/>
      <c r="B8" s="986"/>
      <c r="C8" s="1001"/>
      <c r="D8" s="991" t="s">
        <v>148</v>
      </c>
      <c r="E8" s="1025"/>
      <c r="F8" s="998" t="s">
        <v>149</v>
      </c>
      <c r="G8" s="1025"/>
      <c r="H8" s="998" t="s">
        <v>150</v>
      </c>
      <c r="I8" s="1025"/>
      <c r="J8" s="998" t="s">
        <v>151</v>
      </c>
      <c r="K8" s="1027" t="s">
        <v>152</v>
      </c>
      <c r="L8" s="1027"/>
      <c r="M8" s="1027"/>
      <c r="N8" s="1027" t="s">
        <v>153</v>
      </c>
      <c r="O8" s="1027"/>
      <c r="P8" s="1027"/>
      <c r="Q8" s="998" t="s">
        <v>154</v>
      </c>
      <c r="R8" s="999" t="s">
        <v>155</v>
      </c>
      <c r="S8" s="999" t="s">
        <v>156</v>
      </c>
      <c r="T8" s="998" t="s">
        <v>157</v>
      </c>
    </row>
    <row r="9" spans="1:20" ht="18.75" customHeight="1">
      <c r="A9" s="970"/>
      <c r="B9" s="986"/>
      <c r="C9" s="1001"/>
      <c r="D9" s="991" t="s">
        <v>158</v>
      </c>
      <c r="E9" s="998" t="s">
        <v>159</v>
      </c>
      <c r="F9" s="998" t="s">
        <v>158</v>
      </c>
      <c r="G9" s="998" t="s">
        <v>159</v>
      </c>
      <c r="H9" s="998" t="s">
        <v>158</v>
      </c>
      <c r="I9" s="998" t="s">
        <v>160</v>
      </c>
      <c r="J9" s="998"/>
      <c r="K9" s="1027"/>
      <c r="L9" s="1027"/>
      <c r="M9" s="1027"/>
      <c r="N9" s="1027"/>
      <c r="O9" s="1027"/>
      <c r="P9" s="1027"/>
      <c r="Q9" s="998"/>
      <c r="R9" s="999"/>
      <c r="S9" s="999"/>
      <c r="T9" s="998"/>
    </row>
    <row r="10" spans="1:20" ht="23.25" customHeight="1">
      <c r="A10" s="972"/>
      <c r="B10" s="987"/>
      <c r="C10" s="1002"/>
      <c r="D10" s="991"/>
      <c r="E10" s="998"/>
      <c r="F10" s="998"/>
      <c r="G10" s="998"/>
      <c r="H10" s="998"/>
      <c r="I10" s="998"/>
      <c r="J10" s="998"/>
      <c r="K10" s="244" t="s">
        <v>161</v>
      </c>
      <c r="L10" s="244" t="s">
        <v>136</v>
      </c>
      <c r="M10" s="244" t="s">
        <v>162</v>
      </c>
      <c r="N10" s="244" t="s">
        <v>161</v>
      </c>
      <c r="O10" s="244" t="s">
        <v>163</v>
      </c>
      <c r="P10" s="244" t="s">
        <v>164</v>
      </c>
      <c r="Q10" s="998"/>
      <c r="R10" s="999"/>
      <c r="S10" s="999"/>
      <c r="T10" s="998"/>
    </row>
    <row r="11" spans="1:32" s="201" customFormat="1" ht="17.25" customHeight="1">
      <c r="A11" s="1003" t="s">
        <v>6</v>
      </c>
      <c r="B11" s="1004"/>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996" t="s">
        <v>309</v>
      </c>
      <c r="B12" s="997"/>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988" t="s">
        <v>285</v>
      </c>
      <c r="B13" s="989"/>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990" t="s">
        <v>165</v>
      </c>
      <c r="B14" s="991"/>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76</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254</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286</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257</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258</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259</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260</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265</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267</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268</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269</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271</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273</v>
      </c>
      <c r="AI28" s="190">
        <f>82/88</f>
        <v>0.9318181818181818</v>
      </c>
    </row>
    <row r="29" spans="1:20" ht="15.75" customHeight="1">
      <c r="A29" s="202"/>
      <c r="B29" s="1006" t="s">
        <v>297</v>
      </c>
      <c r="C29" s="1006"/>
      <c r="D29" s="1006"/>
      <c r="E29" s="1006"/>
      <c r="F29" s="258"/>
      <c r="G29" s="258"/>
      <c r="H29" s="258"/>
      <c r="I29" s="258"/>
      <c r="J29" s="258"/>
      <c r="K29" s="258"/>
      <c r="L29" s="206"/>
      <c r="M29" s="1005" t="s">
        <v>310</v>
      </c>
      <c r="N29" s="1005"/>
      <c r="O29" s="1005"/>
      <c r="P29" s="1005"/>
      <c r="Q29" s="1005"/>
      <c r="R29" s="1005"/>
      <c r="S29" s="1005"/>
      <c r="T29" s="1005"/>
    </row>
    <row r="30" spans="1:20" ht="18.75" customHeight="1">
      <c r="A30" s="202"/>
      <c r="B30" s="1007" t="s">
        <v>138</v>
      </c>
      <c r="C30" s="1007"/>
      <c r="D30" s="1007"/>
      <c r="E30" s="1007"/>
      <c r="F30" s="205"/>
      <c r="G30" s="205"/>
      <c r="H30" s="205"/>
      <c r="I30" s="205"/>
      <c r="J30" s="205"/>
      <c r="K30" s="205"/>
      <c r="L30" s="206"/>
      <c r="M30" s="1008" t="s">
        <v>139</v>
      </c>
      <c r="N30" s="1008"/>
      <c r="O30" s="1008"/>
      <c r="P30" s="1008"/>
      <c r="Q30" s="1008"/>
      <c r="R30" s="1008"/>
      <c r="S30" s="1008"/>
      <c r="T30" s="1008"/>
    </row>
    <row r="31" spans="1:20" ht="18.75">
      <c r="A31" s="208"/>
      <c r="B31" s="960"/>
      <c r="C31" s="960"/>
      <c r="D31" s="960"/>
      <c r="E31" s="960"/>
      <c r="F31" s="209"/>
      <c r="G31" s="209"/>
      <c r="H31" s="209"/>
      <c r="I31" s="209"/>
      <c r="J31" s="209"/>
      <c r="K31" s="209"/>
      <c r="L31" s="209"/>
      <c r="M31" s="961"/>
      <c r="N31" s="961"/>
      <c r="O31" s="961"/>
      <c r="P31" s="961"/>
      <c r="Q31" s="961"/>
      <c r="R31" s="961"/>
      <c r="S31" s="961"/>
      <c r="T31" s="961"/>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1009" t="s">
        <v>276</v>
      </c>
      <c r="C33" s="1009"/>
      <c r="D33" s="1009"/>
      <c r="E33" s="1009"/>
      <c r="F33" s="1009"/>
      <c r="G33" s="259"/>
      <c r="H33" s="259"/>
      <c r="I33" s="259"/>
      <c r="J33" s="259"/>
      <c r="K33" s="259"/>
      <c r="L33" s="259"/>
      <c r="M33" s="259"/>
      <c r="N33" s="1009" t="s">
        <v>276</v>
      </c>
      <c r="O33" s="1009"/>
      <c r="P33" s="1009"/>
      <c r="Q33" s="1009"/>
      <c r="R33" s="1009"/>
      <c r="S33" s="1009"/>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915" t="s">
        <v>229</v>
      </c>
      <c r="C35" s="915"/>
      <c r="D35" s="915"/>
      <c r="E35" s="915"/>
      <c r="F35" s="210"/>
      <c r="G35" s="210"/>
      <c r="H35" s="210"/>
      <c r="I35" s="182"/>
      <c r="J35" s="182"/>
      <c r="K35" s="182"/>
      <c r="L35" s="182"/>
      <c r="M35" s="914" t="s">
        <v>230</v>
      </c>
      <c r="N35" s="914"/>
      <c r="O35" s="914"/>
      <c r="P35" s="914"/>
      <c r="Q35" s="914"/>
      <c r="R35" s="914"/>
      <c r="S35" s="914"/>
      <c r="T35" s="914"/>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114</v>
      </c>
    </row>
    <row r="39" spans="2:8" s="262" customFormat="1" ht="15" hidden="1">
      <c r="B39" s="263" t="s">
        <v>166</v>
      </c>
      <c r="C39" s="263"/>
      <c r="D39" s="263"/>
      <c r="E39" s="263"/>
      <c r="F39" s="263"/>
      <c r="G39" s="263"/>
      <c r="H39" s="263"/>
    </row>
    <row r="40" spans="2:8" s="264" customFormat="1" ht="15" hidden="1">
      <c r="B40" s="263" t="s">
        <v>167</v>
      </c>
      <c r="C40" s="189"/>
      <c r="D40" s="189"/>
      <c r="E40" s="189"/>
      <c r="F40" s="189"/>
      <c r="G40" s="189"/>
      <c r="H40" s="189"/>
    </row>
    <row r="41" ht="12.75" hidden="1"/>
    <row r="42" ht="12.75" hidden="1"/>
    <row r="43" ht="12.75" hidden="1"/>
    <row r="44" ht="12.75" hidden="1"/>
    <row r="45" ht="12.75" hidden="1"/>
  </sheetData>
  <sheetProtection/>
  <mergeCells count="48">
    <mergeCell ref="G9:G10"/>
    <mergeCell ref="H8:I8"/>
    <mergeCell ref="I9:I10"/>
    <mergeCell ref="T8:T10"/>
    <mergeCell ref="S8:S10"/>
    <mergeCell ref="K8:M9"/>
    <mergeCell ref="J8:J10"/>
    <mergeCell ref="N8:P9"/>
    <mergeCell ref="E1:N1"/>
    <mergeCell ref="E3:N3"/>
    <mergeCell ref="K6:T7"/>
    <mergeCell ref="D8:E8"/>
    <mergeCell ref="D9:D10"/>
    <mergeCell ref="D7:J7"/>
    <mergeCell ref="F8:G8"/>
    <mergeCell ref="F9:F10"/>
    <mergeCell ref="P1:T1"/>
    <mergeCell ref="H9:H10"/>
    <mergeCell ref="N33:S33"/>
    <mergeCell ref="P2:T2"/>
    <mergeCell ref="P3:T3"/>
    <mergeCell ref="P4:T4"/>
    <mergeCell ref="A1:C1"/>
    <mergeCell ref="A3:C3"/>
    <mergeCell ref="A4:C4"/>
    <mergeCell ref="E2:N2"/>
    <mergeCell ref="A2:D2"/>
    <mergeCell ref="D4:N4"/>
    <mergeCell ref="E9:E10"/>
    <mergeCell ref="A11:B11"/>
    <mergeCell ref="M35:T35"/>
    <mergeCell ref="M29:T29"/>
    <mergeCell ref="B35:E35"/>
    <mergeCell ref="B29:E29"/>
    <mergeCell ref="B30:E30"/>
    <mergeCell ref="B31:E31"/>
    <mergeCell ref="M30:T30"/>
    <mergeCell ref="B33:F33"/>
    <mergeCell ref="A6:B10"/>
    <mergeCell ref="A13:B13"/>
    <mergeCell ref="A14:B14"/>
    <mergeCell ref="M31:T31"/>
    <mergeCell ref="P5:T5"/>
    <mergeCell ref="D6:J6"/>
    <mergeCell ref="A12:B12"/>
    <mergeCell ref="Q8:Q10"/>
    <mergeCell ref="R8:R10"/>
    <mergeCell ref="C6:C10"/>
  </mergeCells>
  <printOptions horizontalCentered="1"/>
  <pageMargins left="0.4" right="0.21" top="0.27" bottom="0.15" header="0.2" footer="0.18"/>
  <pageSetup horizontalDpi="600" verticalDpi="600" orientation="landscape" paperSize="9" scale="95" r:id="rId3"/>
  <legacyDrawing r:id="rId2"/>
</worksheet>
</file>

<file path=xl/worksheets/sheet6.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1031" t="s">
        <v>168</v>
      </c>
      <c r="B1" s="1031"/>
      <c r="C1" s="1031"/>
      <c r="D1" s="1034" t="s">
        <v>349</v>
      </c>
      <c r="E1" s="1034"/>
      <c r="F1" s="1034"/>
      <c r="G1" s="1034"/>
      <c r="H1" s="1034"/>
      <c r="I1" s="1034"/>
      <c r="J1" s="1035" t="s">
        <v>350</v>
      </c>
      <c r="K1" s="1036"/>
      <c r="L1" s="1036"/>
    </row>
    <row r="2" spans="1:12" ht="34.5" customHeight="1">
      <c r="A2" s="1037" t="s">
        <v>311</v>
      </c>
      <c r="B2" s="1037"/>
      <c r="C2" s="1037"/>
      <c r="D2" s="1034"/>
      <c r="E2" s="1034"/>
      <c r="F2" s="1034"/>
      <c r="G2" s="1034"/>
      <c r="H2" s="1034"/>
      <c r="I2" s="1034"/>
      <c r="J2" s="1038" t="s">
        <v>351</v>
      </c>
      <c r="K2" s="1039"/>
      <c r="L2" s="1039"/>
    </row>
    <row r="3" spans="1:12" ht="15" customHeight="1">
      <c r="A3" s="265" t="s">
        <v>241</v>
      </c>
      <c r="B3" s="174"/>
      <c r="C3" s="1040"/>
      <c r="D3" s="1040"/>
      <c r="E3" s="1040"/>
      <c r="F3" s="1040"/>
      <c r="G3" s="1040"/>
      <c r="H3" s="1040"/>
      <c r="I3" s="1040"/>
      <c r="J3" s="1032"/>
      <c r="K3" s="1033"/>
      <c r="L3" s="1033"/>
    </row>
    <row r="4" spans="1:12" ht="15.75" customHeight="1">
      <c r="A4" s="266"/>
      <c r="B4" s="266"/>
      <c r="C4" s="267"/>
      <c r="D4" s="267"/>
      <c r="E4" s="170"/>
      <c r="F4" s="170"/>
      <c r="G4" s="170"/>
      <c r="H4" s="268"/>
      <c r="I4" s="268"/>
      <c r="J4" s="1028" t="s">
        <v>169</v>
      </c>
      <c r="K4" s="1028"/>
      <c r="L4" s="1028"/>
    </row>
    <row r="5" spans="1:12" s="269" customFormat="1" ht="28.5" customHeight="1">
      <c r="A5" s="1042" t="s">
        <v>53</v>
      </c>
      <c r="B5" s="1042"/>
      <c r="C5" s="952" t="s">
        <v>31</v>
      </c>
      <c r="D5" s="952" t="s">
        <v>170</v>
      </c>
      <c r="E5" s="952"/>
      <c r="F5" s="952"/>
      <c r="G5" s="952"/>
      <c r="H5" s="952" t="s">
        <v>171</v>
      </c>
      <c r="I5" s="952"/>
      <c r="J5" s="952" t="s">
        <v>172</v>
      </c>
      <c r="K5" s="952"/>
      <c r="L5" s="952"/>
    </row>
    <row r="6" spans="1:13" s="269" customFormat="1" ht="80.25" customHeight="1">
      <c r="A6" s="1042"/>
      <c r="B6" s="1042"/>
      <c r="C6" s="952"/>
      <c r="D6" s="215" t="s">
        <v>173</v>
      </c>
      <c r="E6" s="215" t="s">
        <v>174</v>
      </c>
      <c r="F6" s="215" t="s">
        <v>312</v>
      </c>
      <c r="G6" s="215" t="s">
        <v>175</v>
      </c>
      <c r="H6" s="215" t="s">
        <v>176</v>
      </c>
      <c r="I6" s="215" t="s">
        <v>177</v>
      </c>
      <c r="J6" s="215" t="s">
        <v>178</v>
      </c>
      <c r="K6" s="215" t="s">
        <v>179</v>
      </c>
      <c r="L6" s="215" t="s">
        <v>180</v>
      </c>
      <c r="M6" s="270"/>
    </row>
    <row r="7" spans="1:12" s="271" customFormat="1" ht="16.5" customHeight="1">
      <c r="A7" s="1029" t="s">
        <v>6</v>
      </c>
      <c r="B7" s="1029"/>
      <c r="C7" s="221">
        <v>1</v>
      </c>
      <c r="D7" s="221">
        <v>2</v>
      </c>
      <c r="E7" s="221">
        <v>3</v>
      </c>
      <c r="F7" s="221">
        <v>4</v>
      </c>
      <c r="G7" s="221">
        <v>5</v>
      </c>
      <c r="H7" s="221">
        <v>6</v>
      </c>
      <c r="I7" s="221">
        <v>7</v>
      </c>
      <c r="J7" s="221">
        <v>8</v>
      </c>
      <c r="K7" s="221">
        <v>9</v>
      </c>
      <c r="L7" s="221">
        <v>10</v>
      </c>
    </row>
    <row r="8" spans="1:12" s="271" customFormat="1" ht="16.5" customHeight="1">
      <c r="A8" s="1045" t="s">
        <v>309</v>
      </c>
      <c r="B8" s="1046"/>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1043" t="s">
        <v>285</v>
      </c>
      <c r="B9" s="1044"/>
      <c r="C9" s="224">
        <v>9</v>
      </c>
      <c r="D9" s="224">
        <v>2</v>
      </c>
      <c r="E9" s="224">
        <v>2</v>
      </c>
      <c r="F9" s="224">
        <v>0</v>
      </c>
      <c r="G9" s="224">
        <v>5</v>
      </c>
      <c r="H9" s="224">
        <v>8</v>
      </c>
      <c r="I9" s="224">
        <v>0</v>
      </c>
      <c r="J9" s="224">
        <v>8</v>
      </c>
      <c r="K9" s="224">
        <v>1</v>
      </c>
      <c r="L9" s="224">
        <v>0</v>
      </c>
    </row>
    <row r="10" spans="1:12" s="271" customFormat="1" ht="16.5" customHeight="1">
      <c r="A10" s="1030" t="s">
        <v>165</v>
      </c>
      <c r="B10" s="1030"/>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181</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254</v>
      </c>
      <c r="C13" s="272">
        <f aca="true" t="shared" si="3" ref="C13:C23">D13+E13+F13+G13</f>
        <v>0</v>
      </c>
      <c r="D13" s="231">
        <v>0</v>
      </c>
      <c r="E13" s="231">
        <v>0</v>
      </c>
      <c r="F13" s="231">
        <v>0</v>
      </c>
      <c r="G13" s="231">
        <v>0</v>
      </c>
      <c r="H13" s="231">
        <v>0</v>
      </c>
      <c r="I13" s="231">
        <v>0</v>
      </c>
      <c r="J13" s="273">
        <v>0</v>
      </c>
      <c r="K13" s="273">
        <v>0</v>
      </c>
      <c r="L13" s="273">
        <v>0</v>
      </c>
      <c r="AF13" s="271" t="s">
        <v>253</v>
      </c>
    </row>
    <row r="14" spans="1:37" s="271" customFormat="1" ht="16.5" customHeight="1">
      <c r="A14" s="274">
        <v>2</v>
      </c>
      <c r="B14" s="68" t="s">
        <v>286</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257</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258</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313</v>
      </c>
      <c r="C17" s="272">
        <f t="shared" si="3"/>
        <v>1</v>
      </c>
      <c r="D17" s="231">
        <v>0</v>
      </c>
      <c r="E17" s="231">
        <v>0</v>
      </c>
      <c r="F17" s="231">
        <v>0</v>
      </c>
      <c r="G17" s="231">
        <v>1</v>
      </c>
      <c r="H17" s="231">
        <v>1</v>
      </c>
      <c r="I17" s="231">
        <v>0</v>
      </c>
      <c r="J17" s="273">
        <v>1</v>
      </c>
      <c r="K17" s="273">
        <v>0</v>
      </c>
      <c r="L17" s="273">
        <v>0</v>
      </c>
      <c r="AF17" s="199" t="s">
        <v>256</v>
      </c>
    </row>
    <row r="18" spans="1:12" s="271" customFormat="1" ht="16.5" customHeight="1">
      <c r="A18" s="274">
        <v>6</v>
      </c>
      <c r="B18" s="68" t="s">
        <v>260</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265</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267</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268</v>
      </c>
      <c r="C21" s="272">
        <f t="shared" si="3"/>
        <v>0</v>
      </c>
      <c r="D21" s="231">
        <v>0</v>
      </c>
      <c r="E21" s="231">
        <v>0</v>
      </c>
      <c r="F21" s="231">
        <v>0</v>
      </c>
      <c r="G21" s="231">
        <v>0</v>
      </c>
      <c r="H21" s="231">
        <v>0</v>
      </c>
      <c r="I21" s="231">
        <v>0</v>
      </c>
      <c r="J21" s="273">
        <v>0</v>
      </c>
      <c r="K21" s="273">
        <v>0</v>
      </c>
      <c r="L21" s="273">
        <v>0</v>
      </c>
      <c r="AJ21" s="271" t="s">
        <v>261</v>
      </c>
      <c r="AK21" s="271" t="s">
        <v>262</v>
      </c>
      <c r="AL21" s="271" t="s">
        <v>263</v>
      </c>
      <c r="AM21" s="199" t="s">
        <v>264</v>
      </c>
    </row>
    <row r="22" spans="1:39" s="271" customFormat="1" ht="16.5" customHeight="1">
      <c r="A22" s="274">
        <v>10</v>
      </c>
      <c r="B22" s="68" t="s">
        <v>269</v>
      </c>
      <c r="C22" s="272">
        <f t="shared" si="3"/>
        <v>1</v>
      </c>
      <c r="D22" s="231">
        <v>0</v>
      </c>
      <c r="E22" s="231">
        <v>1</v>
      </c>
      <c r="F22" s="231">
        <v>0</v>
      </c>
      <c r="G22" s="231">
        <v>0</v>
      </c>
      <c r="H22" s="231">
        <v>1</v>
      </c>
      <c r="I22" s="231">
        <v>0</v>
      </c>
      <c r="J22" s="273">
        <v>1</v>
      </c>
      <c r="K22" s="273">
        <v>0</v>
      </c>
      <c r="L22" s="273">
        <v>0</v>
      </c>
      <c r="AM22" s="199" t="s">
        <v>266</v>
      </c>
    </row>
    <row r="23" spans="1:12" s="271" customFormat="1" ht="16.5" customHeight="1">
      <c r="A23" s="274">
        <v>11</v>
      </c>
      <c r="B23" s="68" t="s">
        <v>271</v>
      </c>
      <c r="C23" s="272">
        <f t="shared" si="3"/>
        <v>0</v>
      </c>
      <c r="D23" s="231">
        <v>0</v>
      </c>
      <c r="E23" s="231">
        <v>0</v>
      </c>
      <c r="F23" s="231">
        <v>0</v>
      </c>
      <c r="G23" s="231">
        <v>0</v>
      </c>
      <c r="H23" s="231">
        <v>0</v>
      </c>
      <c r="I23" s="231">
        <v>0</v>
      </c>
      <c r="J23" s="273">
        <v>0</v>
      </c>
      <c r="K23" s="273">
        <v>0</v>
      </c>
      <c r="L23" s="273">
        <v>0</v>
      </c>
    </row>
    <row r="24" ht="9" customHeight="1">
      <c r="AJ24" s="233" t="s">
        <v>261</v>
      </c>
    </row>
    <row r="25" spans="1:36" ht="15.75" customHeight="1">
      <c r="A25" s="950" t="s">
        <v>314</v>
      </c>
      <c r="B25" s="950"/>
      <c r="C25" s="950"/>
      <c r="D25" s="950"/>
      <c r="E25" s="182"/>
      <c r="F25" s="957" t="s">
        <v>272</v>
      </c>
      <c r="G25" s="957"/>
      <c r="H25" s="957"/>
      <c r="I25" s="957"/>
      <c r="J25" s="957"/>
      <c r="K25" s="957"/>
      <c r="L25" s="957"/>
      <c r="AJ25" s="190" t="s">
        <v>270</v>
      </c>
    </row>
    <row r="26" spans="1:44" ht="15" customHeight="1">
      <c r="A26" s="963" t="s">
        <v>138</v>
      </c>
      <c r="B26" s="963"/>
      <c r="C26" s="963"/>
      <c r="D26" s="963"/>
      <c r="E26" s="183"/>
      <c r="F26" s="966" t="s">
        <v>139</v>
      </c>
      <c r="G26" s="966"/>
      <c r="H26" s="966"/>
      <c r="I26" s="966"/>
      <c r="J26" s="966"/>
      <c r="K26" s="966"/>
      <c r="L26" s="966"/>
      <c r="AR26" s="190"/>
    </row>
    <row r="27" spans="1:12" s="170" customFormat="1" ht="18.75">
      <c r="A27" s="960"/>
      <c r="B27" s="960"/>
      <c r="C27" s="960"/>
      <c r="D27" s="960"/>
      <c r="E27" s="182"/>
      <c r="F27" s="961"/>
      <c r="G27" s="961"/>
      <c r="H27" s="961"/>
      <c r="I27" s="961"/>
      <c r="J27" s="961"/>
      <c r="K27" s="961"/>
      <c r="L27" s="961"/>
    </row>
    <row r="28" spans="1:35" ht="18">
      <c r="A28" s="187"/>
      <c r="B28" s="187"/>
      <c r="C28" s="182"/>
      <c r="D28" s="182"/>
      <c r="E28" s="182"/>
      <c r="F28" s="182"/>
      <c r="G28" s="182"/>
      <c r="H28" s="182"/>
      <c r="I28" s="182"/>
      <c r="J28" s="182"/>
      <c r="K28" s="182"/>
      <c r="L28" s="182"/>
      <c r="AG28" s="233" t="s">
        <v>273</v>
      </c>
      <c r="AI28" s="190">
        <f>82/88</f>
        <v>0.9318181818181818</v>
      </c>
    </row>
    <row r="29" spans="1:12" ht="18">
      <c r="A29" s="187"/>
      <c r="B29" s="1041" t="s">
        <v>276</v>
      </c>
      <c r="C29" s="1041"/>
      <c r="D29" s="182"/>
      <c r="E29" s="182"/>
      <c r="F29" s="182"/>
      <c r="G29" s="182"/>
      <c r="H29" s="1041" t="s">
        <v>276</v>
      </c>
      <c r="I29" s="1041"/>
      <c r="J29" s="1041"/>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182</v>
      </c>
      <c r="B32" s="185"/>
      <c r="C32" s="186"/>
      <c r="D32" s="186"/>
      <c r="E32" s="186"/>
      <c r="F32" s="186"/>
      <c r="G32" s="186"/>
      <c r="H32" s="186"/>
      <c r="I32" s="186"/>
      <c r="J32" s="186"/>
      <c r="K32" s="186"/>
      <c r="L32" s="186"/>
    </row>
    <row r="33" spans="1:12" s="211" customFormat="1" ht="18.75" hidden="1">
      <c r="A33" s="237"/>
      <c r="B33" s="279" t="s">
        <v>183</v>
      </c>
      <c r="C33" s="279"/>
      <c r="D33" s="279"/>
      <c r="E33" s="236"/>
      <c r="F33" s="236"/>
      <c r="G33" s="236"/>
      <c r="H33" s="236"/>
      <c r="I33" s="236"/>
      <c r="J33" s="236"/>
      <c r="K33" s="236"/>
      <c r="L33" s="236"/>
    </row>
    <row r="34" spans="1:12" s="211" customFormat="1" ht="18.75" hidden="1">
      <c r="A34" s="237"/>
      <c r="B34" s="279" t="s">
        <v>184</v>
      </c>
      <c r="C34" s="279"/>
      <c r="D34" s="279"/>
      <c r="E34" s="279"/>
      <c r="F34" s="236"/>
      <c r="G34" s="236"/>
      <c r="H34" s="236"/>
      <c r="I34" s="236"/>
      <c r="J34" s="236"/>
      <c r="K34" s="236"/>
      <c r="L34" s="236"/>
    </row>
    <row r="35" spans="1:12" s="211" customFormat="1" ht="18.75" hidden="1">
      <c r="A35" s="237"/>
      <c r="B35" s="236" t="s">
        <v>185</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915" t="s">
        <v>229</v>
      </c>
      <c r="B37" s="915"/>
      <c r="C37" s="915"/>
      <c r="D37" s="915"/>
      <c r="E37" s="210"/>
      <c r="F37" s="914" t="s">
        <v>230</v>
      </c>
      <c r="G37" s="914"/>
      <c r="H37" s="914"/>
      <c r="I37" s="914"/>
      <c r="J37" s="914"/>
      <c r="K37" s="914"/>
      <c r="L37" s="914"/>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1054" t="s">
        <v>186</v>
      </c>
      <c r="B1" s="1054"/>
      <c r="C1" s="1054"/>
      <c r="D1" s="1034" t="s">
        <v>352</v>
      </c>
      <c r="E1" s="1034"/>
      <c r="F1" s="1034"/>
      <c r="G1" s="1034"/>
      <c r="H1" s="1034"/>
      <c r="I1" s="170"/>
      <c r="J1" s="171" t="s">
        <v>346</v>
      </c>
      <c r="K1" s="280"/>
      <c r="L1" s="280"/>
    </row>
    <row r="2" spans="1:12" ht="15.75" customHeight="1">
      <c r="A2" s="1058" t="s">
        <v>287</v>
      </c>
      <c r="B2" s="1058"/>
      <c r="C2" s="1058"/>
      <c r="D2" s="1034"/>
      <c r="E2" s="1034"/>
      <c r="F2" s="1034"/>
      <c r="G2" s="1034"/>
      <c r="H2" s="1034"/>
      <c r="I2" s="170"/>
      <c r="J2" s="281" t="s">
        <v>288</v>
      </c>
      <c r="K2" s="281"/>
      <c r="L2" s="281"/>
    </row>
    <row r="3" spans="1:12" ht="18.75" customHeight="1">
      <c r="A3" s="976" t="s">
        <v>239</v>
      </c>
      <c r="B3" s="976"/>
      <c r="C3" s="976"/>
      <c r="D3" s="167"/>
      <c r="E3" s="167"/>
      <c r="F3" s="167"/>
      <c r="G3" s="167"/>
      <c r="H3" s="167"/>
      <c r="I3" s="170"/>
      <c r="J3" s="174" t="s">
        <v>345</v>
      </c>
      <c r="K3" s="174"/>
      <c r="L3" s="174"/>
    </row>
    <row r="4" spans="1:12" ht="15.75" customHeight="1">
      <c r="A4" s="1055" t="s">
        <v>315</v>
      </c>
      <c r="B4" s="1055"/>
      <c r="C4" s="1055"/>
      <c r="D4" s="1053"/>
      <c r="E4" s="1053"/>
      <c r="F4" s="1053"/>
      <c r="G4" s="1053"/>
      <c r="H4" s="1053"/>
      <c r="I4" s="170"/>
      <c r="J4" s="282" t="s">
        <v>280</v>
      </c>
      <c r="K4" s="282"/>
      <c r="L4" s="282"/>
    </row>
    <row r="5" spans="1:12" ht="15.75">
      <c r="A5" s="1059"/>
      <c r="B5" s="1059"/>
      <c r="C5" s="166"/>
      <c r="D5" s="170"/>
      <c r="E5" s="170"/>
      <c r="F5" s="170"/>
      <c r="G5" s="170"/>
      <c r="H5" s="283"/>
      <c r="I5" s="1051" t="s">
        <v>316</v>
      </c>
      <c r="J5" s="1051"/>
      <c r="K5" s="1051"/>
      <c r="L5" s="1051"/>
    </row>
    <row r="6" spans="1:12" ht="18.75" customHeight="1">
      <c r="A6" s="968" t="s">
        <v>53</v>
      </c>
      <c r="B6" s="969"/>
      <c r="C6" s="1047" t="s">
        <v>187</v>
      </c>
      <c r="D6" s="964" t="s">
        <v>188</v>
      </c>
      <c r="E6" s="1052"/>
      <c r="F6" s="965"/>
      <c r="G6" s="964" t="s">
        <v>189</v>
      </c>
      <c r="H6" s="1052"/>
      <c r="I6" s="1052"/>
      <c r="J6" s="1052"/>
      <c r="K6" s="1052"/>
      <c r="L6" s="965"/>
    </row>
    <row r="7" spans="1:12" ht="15.75" customHeight="1">
      <c r="A7" s="970"/>
      <c r="B7" s="971"/>
      <c r="C7" s="1048"/>
      <c r="D7" s="964" t="s">
        <v>7</v>
      </c>
      <c r="E7" s="1052"/>
      <c r="F7" s="965"/>
      <c r="G7" s="1047" t="s">
        <v>30</v>
      </c>
      <c r="H7" s="964" t="s">
        <v>7</v>
      </c>
      <c r="I7" s="1052"/>
      <c r="J7" s="1052"/>
      <c r="K7" s="1052"/>
      <c r="L7" s="965"/>
    </row>
    <row r="8" spans="1:12" ht="14.25" customHeight="1">
      <c r="A8" s="970"/>
      <c r="B8" s="971"/>
      <c r="C8" s="1048"/>
      <c r="D8" s="1047" t="s">
        <v>190</v>
      </c>
      <c r="E8" s="1047" t="s">
        <v>191</v>
      </c>
      <c r="F8" s="1047" t="s">
        <v>192</v>
      </c>
      <c r="G8" s="1048"/>
      <c r="H8" s="1047" t="s">
        <v>193</v>
      </c>
      <c r="I8" s="1047" t="s">
        <v>194</v>
      </c>
      <c r="J8" s="1047" t="s">
        <v>195</v>
      </c>
      <c r="K8" s="1047" t="s">
        <v>196</v>
      </c>
      <c r="L8" s="1047" t="s">
        <v>197</v>
      </c>
    </row>
    <row r="9" spans="1:12" ht="77.25" customHeight="1">
      <c r="A9" s="972"/>
      <c r="B9" s="973"/>
      <c r="C9" s="1049"/>
      <c r="D9" s="1049"/>
      <c r="E9" s="1049"/>
      <c r="F9" s="1049"/>
      <c r="G9" s="1049"/>
      <c r="H9" s="1049"/>
      <c r="I9" s="1049"/>
      <c r="J9" s="1049"/>
      <c r="K9" s="1049"/>
      <c r="L9" s="1049"/>
    </row>
    <row r="10" spans="1:12" s="271" customFormat="1" ht="16.5" customHeight="1">
      <c r="A10" s="1060" t="s">
        <v>6</v>
      </c>
      <c r="B10" s="1061"/>
      <c r="C10" s="220">
        <v>1</v>
      </c>
      <c r="D10" s="220">
        <v>2</v>
      </c>
      <c r="E10" s="220">
        <v>3</v>
      </c>
      <c r="F10" s="220">
        <v>4</v>
      </c>
      <c r="G10" s="220">
        <v>5</v>
      </c>
      <c r="H10" s="220">
        <v>6</v>
      </c>
      <c r="I10" s="220">
        <v>7</v>
      </c>
      <c r="J10" s="220">
        <v>8</v>
      </c>
      <c r="K10" s="221" t="s">
        <v>59</v>
      </c>
      <c r="L10" s="221" t="s">
        <v>79</v>
      </c>
    </row>
    <row r="11" spans="1:12" s="271" customFormat="1" ht="16.5" customHeight="1">
      <c r="A11" s="1064" t="s">
        <v>284</v>
      </c>
      <c r="B11" s="1065"/>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1062" t="s">
        <v>285</v>
      </c>
      <c r="B12" s="1063"/>
      <c r="C12" s="224">
        <v>12</v>
      </c>
      <c r="D12" s="224">
        <v>0</v>
      </c>
      <c r="E12" s="224">
        <v>1</v>
      </c>
      <c r="F12" s="224">
        <v>11</v>
      </c>
      <c r="G12" s="224">
        <v>10</v>
      </c>
      <c r="H12" s="224">
        <v>0</v>
      </c>
      <c r="I12" s="224">
        <v>0</v>
      </c>
      <c r="J12" s="224">
        <v>0</v>
      </c>
      <c r="K12" s="224">
        <v>6</v>
      </c>
      <c r="L12" s="224">
        <v>4</v>
      </c>
    </row>
    <row r="13" spans="1:32" s="271" customFormat="1" ht="16.5" customHeight="1">
      <c r="A13" s="1056" t="s">
        <v>30</v>
      </c>
      <c r="B13" s="1057"/>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253</v>
      </c>
    </row>
    <row r="14" spans="1:37" s="271" customFormat="1" ht="16.5" customHeight="1">
      <c r="A14" s="274" t="s">
        <v>0</v>
      </c>
      <c r="B14" s="198" t="s">
        <v>116</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254</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255</v>
      </c>
      <c r="C17" s="226">
        <f t="shared" si="2"/>
        <v>1</v>
      </c>
      <c r="D17" s="231">
        <v>0</v>
      </c>
      <c r="E17" s="231">
        <v>0</v>
      </c>
      <c r="F17" s="231">
        <v>1</v>
      </c>
      <c r="G17" s="226">
        <f t="shared" si="1"/>
        <v>1</v>
      </c>
      <c r="H17" s="231">
        <v>0</v>
      </c>
      <c r="I17" s="231">
        <v>0</v>
      </c>
      <c r="J17" s="273">
        <v>0</v>
      </c>
      <c r="K17" s="273">
        <v>0</v>
      </c>
      <c r="L17" s="273">
        <v>1</v>
      </c>
      <c r="M17" s="285"/>
      <c r="AF17" s="199" t="s">
        <v>256</v>
      </c>
    </row>
    <row r="18" spans="1:14" s="271" customFormat="1" ht="15.75" customHeight="1">
      <c r="A18" s="200">
        <v>3</v>
      </c>
      <c r="B18" s="68" t="s">
        <v>257</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258</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259</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260</v>
      </c>
      <c r="C21" s="226">
        <f t="shared" si="2"/>
        <v>0</v>
      </c>
      <c r="D21" s="231">
        <v>0</v>
      </c>
      <c r="E21" s="231">
        <v>0</v>
      </c>
      <c r="F21" s="231">
        <v>0</v>
      </c>
      <c r="G21" s="226">
        <f t="shared" si="1"/>
        <v>0</v>
      </c>
      <c r="H21" s="231">
        <v>0</v>
      </c>
      <c r="I21" s="231">
        <v>0</v>
      </c>
      <c r="J21" s="273">
        <v>0</v>
      </c>
      <c r="K21" s="273">
        <v>0</v>
      </c>
      <c r="L21" s="273">
        <v>0</v>
      </c>
      <c r="M21" s="285"/>
      <c r="AJ21" s="271" t="s">
        <v>261</v>
      </c>
      <c r="AK21" s="271" t="s">
        <v>262</v>
      </c>
      <c r="AL21" s="271" t="s">
        <v>263</v>
      </c>
      <c r="AM21" s="199" t="s">
        <v>264</v>
      </c>
    </row>
    <row r="22" spans="1:39" s="271" customFormat="1" ht="15.75" customHeight="1">
      <c r="A22" s="200">
        <v>7</v>
      </c>
      <c r="B22" s="68" t="s">
        <v>265</v>
      </c>
      <c r="C22" s="226">
        <f t="shared" si="2"/>
        <v>0</v>
      </c>
      <c r="D22" s="231">
        <v>0</v>
      </c>
      <c r="E22" s="231">
        <v>0</v>
      </c>
      <c r="F22" s="231">
        <v>0</v>
      </c>
      <c r="G22" s="226">
        <f t="shared" si="1"/>
        <v>0</v>
      </c>
      <c r="H22" s="231">
        <v>0</v>
      </c>
      <c r="I22" s="231">
        <v>0</v>
      </c>
      <c r="J22" s="273">
        <v>0</v>
      </c>
      <c r="K22" s="273">
        <v>0</v>
      </c>
      <c r="L22" s="273">
        <v>0</v>
      </c>
      <c r="M22" s="285"/>
      <c r="N22" s="178"/>
      <c r="AM22" s="199" t="s">
        <v>266</v>
      </c>
    </row>
    <row r="23" spans="1:13" s="271" customFormat="1" ht="15.75" customHeight="1">
      <c r="A23" s="200">
        <v>8</v>
      </c>
      <c r="B23" s="68" t="s">
        <v>267</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268</v>
      </c>
      <c r="C24" s="226">
        <f t="shared" si="2"/>
        <v>0</v>
      </c>
      <c r="D24" s="231">
        <v>0</v>
      </c>
      <c r="E24" s="231">
        <v>0</v>
      </c>
      <c r="F24" s="231">
        <v>0</v>
      </c>
      <c r="G24" s="226">
        <f t="shared" si="1"/>
        <v>0</v>
      </c>
      <c r="H24" s="231">
        <v>0</v>
      </c>
      <c r="I24" s="231">
        <v>0</v>
      </c>
      <c r="J24" s="273">
        <v>0</v>
      </c>
      <c r="K24" s="273">
        <v>0</v>
      </c>
      <c r="L24" s="273">
        <v>0</v>
      </c>
      <c r="M24" s="285"/>
      <c r="AJ24" s="271" t="s">
        <v>261</v>
      </c>
    </row>
    <row r="25" spans="1:36" s="271" customFormat="1" ht="15.75" customHeight="1">
      <c r="A25" s="200">
        <v>10</v>
      </c>
      <c r="B25" s="68" t="s">
        <v>269</v>
      </c>
      <c r="C25" s="226">
        <f t="shared" si="2"/>
        <v>1</v>
      </c>
      <c r="D25" s="231">
        <v>0</v>
      </c>
      <c r="E25" s="231">
        <v>0</v>
      </c>
      <c r="F25" s="231">
        <v>1</v>
      </c>
      <c r="G25" s="226">
        <f t="shared" si="1"/>
        <v>1</v>
      </c>
      <c r="H25" s="231">
        <v>0</v>
      </c>
      <c r="I25" s="231">
        <v>0</v>
      </c>
      <c r="J25" s="273">
        <v>0</v>
      </c>
      <c r="K25" s="273">
        <v>0</v>
      </c>
      <c r="L25" s="273">
        <v>1</v>
      </c>
      <c r="M25" s="285"/>
      <c r="AJ25" s="199" t="s">
        <v>270</v>
      </c>
    </row>
    <row r="26" spans="1:44" s="271" customFormat="1" ht="15.75" customHeight="1">
      <c r="A26" s="200">
        <v>11</v>
      </c>
      <c r="B26" s="68" t="s">
        <v>271</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950" t="s">
        <v>272</v>
      </c>
      <c r="B28" s="950"/>
      <c r="C28" s="950"/>
      <c r="D28" s="950"/>
      <c r="E28" s="950"/>
      <c r="F28" s="182"/>
      <c r="G28" s="181"/>
      <c r="H28" s="294" t="s">
        <v>317</v>
      </c>
      <c r="I28" s="295"/>
      <c r="J28" s="295"/>
      <c r="K28" s="295"/>
      <c r="L28" s="295"/>
      <c r="AG28" s="233" t="s">
        <v>273</v>
      </c>
      <c r="AI28" s="190">
        <f>82/88</f>
        <v>0.9318181818181818</v>
      </c>
    </row>
    <row r="29" spans="1:12" ht="15" customHeight="1">
      <c r="A29" s="963" t="s">
        <v>4</v>
      </c>
      <c r="B29" s="963"/>
      <c r="C29" s="963"/>
      <c r="D29" s="963"/>
      <c r="E29" s="963"/>
      <c r="F29" s="182"/>
      <c r="G29" s="183"/>
      <c r="H29" s="966" t="s">
        <v>139</v>
      </c>
      <c r="I29" s="966"/>
      <c r="J29" s="966"/>
      <c r="K29" s="966"/>
      <c r="L29" s="966"/>
    </row>
    <row r="30" spans="1:14" s="170" customFormat="1" ht="18.75">
      <c r="A30" s="960"/>
      <c r="B30" s="960"/>
      <c r="C30" s="960"/>
      <c r="D30" s="960"/>
      <c r="E30" s="960"/>
      <c r="F30" s="296"/>
      <c r="G30" s="182"/>
      <c r="H30" s="961"/>
      <c r="I30" s="961"/>
      <c r="J30" s="961"/>
      <c r="K30" s="961"/>
      <c r="L30" s="961"/>
      <c r="M30" s="297"/>
      <c r="N30" s="297"/>
    </row>
    <row r="31" spans="1:12" ht="18">
      <c r="A31" s="182"/>
      <c r="B31" s="182"/>
      <c r="C31" s="182"/>
      <c r="D31" s="182"/>
      <c r="E31" s="182"/>
      <c r="F31" s="182"/>
      <c r="G31" s="182"/>
      <c r="H31" s="182"/>
      <c r="I31" s="182"/>
      <c r="J31" s="182"/>
      <c r="K31" s="182"/>
      <c r="L31" s="298"/>
    </row>
    <row r="32" spans="1:12" ht="18">
      <c r="A32" s="182"/>
      <c r="B32" s="1041" t="s">
        <v>276</v>
      </c>
      <c r="C32" s="1041"/>
      <c r="D32" s="1041"/>
      <c r="E32" s="1041"/>
      <c r="F32" s="182"/>
      <c r="G32" s="182"/>
      <c r="H32" s="182"/>
      <c r="I32" s="1041" t="s">
        <v>276</v>
      </c>
      <c r="J32" s="1041"/>
      <c r="K32" s="1041"/>
      <c r="L32" s="298"/>
    </row>
    <row r="33" spans="1:12" ht="10.5" customHeight="1">
      <c r="A33" s="182"/>
      <c r="B33" s="182"/>
      <c r="C33" s="299" t="s">
        <v>275</v>
      </c>
      <c r="D33" s="299"/>
      <c r="E33" s="299"/>
      <c r="F33" s="299"/>
      <c r="G33" s="299"/>
      <c r="H33" s="299"/>
      <c r="I33" s="299"/>
      <c r="J33" s="300" t="s">
        <v>275</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1050" t="s">
        <v>198</v>
      </c>
      <c r="C40" s="1050"/>
      <c r="D40" s="1050"/>
      <c r="E40" s="1050"/>
      <c r="F40" s="1050"/>
      <c r="G40" s="303"/>
      <c r="H40" s="301"/>
      <c r="I40" s="301"/>
      <c r="J40" s="301"/>
      <c r="K40" s="301"/>
      <c r="L40" s="301"/>
      <c r="M40" s="265"/>
      <c r="N40" s="265"/>
      <c r="O40" s="265"/>
      <c r="P40" s="265"/>
    </row>
    <row r="41" spans="1:12" ht="12.75" customHeight="1" hidden="1">
      <c r="A41" s="182"/>
      <c r="B41" s="279" t="s">
        <v>199</v>
      </c>
      <c r="C41" s="304"/>
      <c r="D41" s="304"/>
      <c r="E41" s="304"/>
      <c r="F41" s="304"/>
      <c r="G41" s="182"/>
      <c r="H41" s="301"/>
      <c r="I41" s="301"/>
      <c r="J41" s="301"/>
      <c r="K41" s="301"/>
      <c r="L41" s="301"/>
    </row>
    <row r="42" spans="1:12" ht="12.75" customHeight="1" hidden="1">
      <c r="A42" s="182"/>
      <c r="B42" s="236" t="s">
        <v>200</v>
      </c>
      <c r="C42" s="304"/>
      <c r="D42" s="304"/>
      <c r="E42" s="304"/>
      <c r="F42" s="304"/>
      <c r="G42" s="182"/>
      <c r="H42" s="301"/>
      <c r="I42" s="301"/>
      <c r="J42" s="301"/>
      <c r="K42" s="301"/>
      <c r="L42" s="301"/>
    </row>
    <row r="43" spans="1:12" ht="18.75">
      <c r="A43" s="915" t="s">
        <v>318</v>
      </c>
      <c r="B43" s="915"/>
      <c r="C43" s="915"/>
      <c r="D43" s="915"/>
      <c r="E43" s="915"/>
      <c r="F43" s="182"/>
      <c r="G43" s="301"/>
      <c r="H43" s="914" t="s">
        <v>230</v>
      </c>
      <c r="I43" s="914"/>
      <c r="J43" s="914"/>
      <c r="K43" s="914"/>
      <c r="L43" s="914"/>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978" t="s">
        <v>201</v>
      </c>
      <c r="B1" s="978"/>
      <c r="C1" s="978"/>
      <c r="D1" s="978"/>
      <c r="E1" s="306"/>
      <c r="F1" s="974" t="s">
        <v>353</v>
      </c>
      <c r="G1" s="974"/>
      <c r="H1" s="974"/>
      <c r="I1" s="974"/>
      <c r="J1" s="974"/>
      <c r="K1" s="974"/>
      <c r="L1" s="974"/>
      <c r="M1" s="974"/>
      <c r="N1" s="974"/>
      <c r="O1" s="974"/>
      <c r="P1" s="307" t="s">
        <v>277</v>
      </c>
      <c r="Q1" s="308"/>
      <c r="R1" s="308"/>
      <c r="S1" s="308"/>
      <c r="T1" s="308"/>
    </row>
    <row r="2" spans="1:20" s="177" customFormat="1" ht="20.25" customHeight="1">
      <c r="A2" s="1079" t="s">
        <v>287</v>
      </c>
      <c r="B2" s="1079"/>
      <c r="C2" s="1079"/>
      <c r="D2" s="1079"/>
      <c r="E2" s="306"/>
      <c r="F2" s="974"/>
      <c r="G2" s="974"/>
      <c r="H2" s="974"/>
      <c r="I2" s="974"/>
      <c r="J2" s="974"/>
      <c r="K2" s="974"/>
      <c r="L2" s="974"/>
      <c r="M2" s="974"/>
      <c r="N2" s="974"/>
      <c r="O2" s="974"/>
      <c r="P2" s="308" t="s">
        <v>319</v>
      </c>
      <c r="Q2" s="308"/>
      <c r="R2" s="308"/>
      <c r="S2" s="308"/>
      <c r="T2" s="308"/>
    </row>
    <row r="3" spans="1:20" s="177" customFormat="1" ht="15" customHeight="1">
      <c r="A3" s="1079" t="s">
        <v>239</v>
      </c>
      <c r="B3" s="1079"/>
      <c r="C3" s="1079"/>
      <c r="D3" s="1079"/>
      <c r="E3" s="306"/>
      <c r="F3" s="974"/>
      <c r="G3" s="974"/>
      <c r="H3" s="974"/>
      <c r="I3" s="974"/>
      <c r="J3" s="974"/>
      <c r="K3" s="974"/>
      <c r="L3" s="974"/>
      <c r="M3" s="974"/>
      <c r="N3" s="974"/>
      <c r="O3" s="974"/>
      <c r="P3" s="307" t="s">
        <v>345</v>
      </c>
      <c r="Q3" s="307"/>
      <c r="R3" s="307"/>
      <c r="S3" s="309"/>
      <c r="T3" s="309"/>
    </row>
    <row r="4" spans="1:20" s="177" customFormat="1" ht="15.75" customHeight="1">
      <c r="A4" s="1085" t="s">
        <v>320</v>
      </c>
      <c r="B4" s="1085"/>
      <c r="C4" s="1085"/>
      <c r="D4" s="1085"/>
      <c r="E4" s="307"/>
      <c r="F4" s="974"/>
      <c r="G4" s="974"/>
      <c r="H4" s="974"/>
      <c r="I4" s="974"/>
      <c r="J4" s="974"/>
      <c r="K4" s="974"/>
      <c r="L4" s="974"/>
      <c r="M4" s="974"/>
      <c r="N4" s="974"/>
      <c r="O4" s="974"/>
      <c r="P4" s="308" t="s">
        <v>289</v>
      </c>
      <c r="Q4" s="307"/>
      <c r="R4" s="307"/>
      <c r="S4" s="309"/>
      <c r="T4" s="309"/>
    </row>
    <row r="5" spans="1:18" s="177" customFormat="1" ht="24" customHeight="1">
      <c r="A5" s="310"/>
      <c r="B5" s="310"/>
      <c r="C5" s="310"/>
      <c r="F5" s="1086"/>
      <c r="G5" s="1086"/>
      <c r="H5" s="1086"/>
      <c r="I5" s="1086"/>
      <c r="J5" s="1086"/>
      <c r="K5" s="1086"/>
      <c r="L5" s="1086"/>
      <c r="M5" s="1086"/>
      <c r="N5" s="1086"/>
      <c r="O5" s="1086"/>
      <c r="P5" s="311" t="s">
        <v>321</v>
      </c>
      <c r="Q5" s="312"/>
      <c r="R5" s="312"/>
    </row>
    <row r="6" spans="1:20" s="313" customFormat="1" ht="21.75" customHeight="1">
      <c r="A6" s="1080" t="s">
        <v>53</v>
      </c>
      <c r="B6" s="1081"/>
      <c r="C6" s="981" t="s">
        <v>31</v>
      </c>
      <c r="D6" s="984"/>
      <c r="E6" s="981" t="s">
        <v>7</v>
      </c>
      <c r="F6" s="1084"/>
      <c r="G6" s="1084"/>
      <c r="H6" s="1084"/>
      <c r="I6" s="1084"/>
      <c r="J6" s="1084"/>
      <c r="K6" s="1084"/>
      <c r="L6" s="1084"/>
      <c r="M6" s="1084"/>
      <c r="N6" s="1084"/>
      <c r="O6" s="1084"/>
      <c r="P6" s="1084"/>
      <c r="Q6" s="1084"/>
      <c r="R6" s="1084"/>
      <c r="S6" s="1084"/>
      <c r="T6" s="984"/>
    </row>
    <row r="7" spans="1:21" s="313" customFormat="1" ht="22.5" customHeight="1">
      <c r="A7" s="1082"/>
      <c r="B7" s="1083"/>
      <c r="C7" s="953" t="s">
        <v>322</v>
      </c>
      <c r="D7" s="953" t="s">
        <v>323</v>
      </c>
      <c r="E7" s="981" t="s">
        <v>202</v>
      </c>
      <c r="F7" s="1073"/>
      <c r="G7" s="1073"/>
      <c r="H7" s="1073"/>
      <c r="I7" s="1073"/>
      <c r="J7" s="1073"/>
      <c r="K7" s="1073"/>
      <c r="L7" s="1074"/>
      <c r="M7" s="981" t="s">
        <v>324</v>
      </c>
      <c r="N7" s="1084"/>
      <c r="O7" s="1084"/>
      <c r="P7" s="1084"/>
      <c r="Q7" s="1084"/>
      <c r="R7" s="1084"/>
      <c r="S7" s="1084"/>
      <c r="T7" s="984"/>
      <c r="U7" s="314"/>
    </row>
    <row r="8" spans="1:20" s="313" customFormat="1" ht="42.75" customHeight="1">
      <c r="A8" s="1082"/>
      <c r="B8" s="1083"/>
      <c r="C8" s="954"/>
      <c r="D8" s="954"/>
      <c r="E8" s="952" t="s">
        <v>325</v>
      </c>
      <c r="F8" s="952"/>
      <c r="G8" s="981" t="s">
        <v>326</v>
      </c>
      <c r="H8" s="1084"/>
      <c r="I8" s="1084"/>
      <c r="J8" s="1084"/>
      <c r="K8" s="1084"/>
      <c r="L8" s="984"/>
      <c r="M8" s="952" t="s">
        <v>327</v>
      </c>
      <c r="N8" s="952"/>
      <c r="O8" s="981" t="s">
        <v>326</v>
      </c>
      <c r="P8" s="1084"/>
      <c r="Q8" s="1084"/>
      <c r="R8" s="1084"/>
      <c r="S8" s="1084"/>
      <c r="T8" s="984"/>
    </row>
    <row r="9" spans="1:20" s="313" customFormat="1" ht="35.25" customHeight="1">
      <c r="A9" s="1082"/>
      <c r="B9" s="1083"/>
      <c r="C9" s="954"/>
      <c r="D9" s="954"/>
      <c r="E9" s="953" t="s">
        <v>203</v>
      </c>
      <c r="F9" s="953" t="s">
        <v>204</v>
      </c>
      <c r="G9" s="1071" t="s">
        <v>205</v>
      </c>
      <c r="H9" s="1072"/>
      <c r="I9" s="1071" t="s">
        <v>206</v>
      </c>
      <c r="J9" s="1072"/>
      <c r="K9" s="1071" t="s">
        <v>207</v>
      </c>
      <c r="L9" s="1072"/>
      <c r="M9" s="953" t="s">
        <v>208</v>
      </c>
      <c r="N9" s="953" t="s">
        <v>204</v>
      </c>
      <c r="O9" s="1071" t="s">
        <v>205</v>
      </c>
      <c r="P9" s="1072"/>
      <c r="Q9" s="1071" t="s">
        <v>209</v>
      </c>
      <c r="R9" s="1072"/>
      <c r="S9" s="1071" t="s">
        <v>210</v>
      </c>
      <c r="T9" s="1072"/>
    </row>
    <row r="10" spans="1:20" s="313" customFormat="1" ht="25.5" customHeight="1">
      <c r="A10" s="1071"/>
      <c r="B10" s="1072"/>
      <c r="C10" s="955"/>
      <c r="D10" s="955"/>
      <c r="E10" s="955"/>
      <c r="F10" s="955"/>
      <c r="G10" s="215" t="s">
        <v>208</v>
      </c>
      <c r="H10" s="215" t="s">
        <v>204</v>
      </c>
      <c r="I10" s="219" t="s">
        <v>208</v>
      </c>
      <c r="J10" s="215" t="s">
        <v>204</v>
      </c>
      <c r="K10" s="219" t="s">
        <v>208</v>
      </c>
      <c r="L10" s="215" t="s">
        <v>204</v>
      </c>
      <c r="M10" s="955"/>
      <c r="N10" s="955"/>
      <c r="O10" s="215" t="s">
        <v>208</v>
      </c>
      <c r="P10" s="215" t="s">
        <v>204</v>
      </c>
      <c r="Q10" s="219" t="s">
        <v>208</v>
      </c>
      <c r="R10" s="215" t="s">
        <v>204</v>
      </c>
      <c r="S10" s="219" t="s">
        <v>208</v>
      </c>
      <c r="T10" s="215" t="s">
        <v>204</v>
      </c>
    </row>
    <row r="11" spans="1:32" s="222" customFormat="1" ht="12.75">
      <c r="A11" s="1069" t="s">
        <v>6</v>
      </c>
      <c r="B11" s="1070"/>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253</v>
      </c>
    </row>
    <row r="12" spans="1:20" s="222" customFormat="1" ht="20.25" customHeight="1">
      <c r="A12" s="1066" t="s">
        <v>309</v>
      </c>
      <c r="B12" s="1067"/>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1075" t="s">
        <v>285</v>
      </c>
      <c r="B13" s="1076"/>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1077" t="s">
        <v>30</v>
      </c>
      <c r="B14" s="1078"/>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116</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254</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256</v>
      </c>
    </row>
    <row r="18" spans="1:20" s="178" customFormat="1" ht="15.75" customHeight="1">
      <c r="A18" s="200">
        <v>2</v>
      </c>
      <c r="B18" s="68" t="s">
        <v>286</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257</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258</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259</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261</v>
      </c>
      <c r="AK21" s="178" t="s">
        <v>262</v>
      </c>
      <c r="AL21" s="178" t="s">
        <v>263</v>
      </c>
      <c r="AM21" s="199" t="s">
        <v>264</v>
      </c>
    </row>
    <row r="22" spans="1:39" s="178" customFormat="1" ht="15.75" customHeight="1">
      <c r="A22" s="200">
        <v>6</v>
      </c>
      <c r="B22" s="68" t="s">
        <v>260</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266</v>
      </c>
    </row>
    <row r="23" spans="1:20" s="178" customFormat="1" ht="15.75" customHeight="1">
      <c r="A23" s="200">
        <v>7</v>
      </c>
      <c r="B23" s="68" t="s">
        <v>265</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267</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261</v>
      </c>
    </row>
    <row r="25" spans="1:36" s="178" customFormat="1" ht="15.75" customHeight="1">
      <c r="A25" s="200">
        <v>9</v>
      </c>
      <c r="B25" s="68" t="s">
        <v>268</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270</v>
      </c>
    </row>
    <row r="26" spans="1:44" s="178" customFormat="1" ht="15.75" customHeight="1">
      <c r="A26" s="200">
        <v>10</v>
      </c>
      <c r="B26" s="68" t="s">
        <v>269</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271</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273</v>
      </c>
      <c r="AI28" s="190">
        <f>82/88</f>
        <v>0.9318181818181818</v>
      </c>
    </row>
    <row r="29" spans="1:20" ht="15.75" customHeight="1">
      <c r="A29" s="180"/>
      <c r="B29" s="950" t="s">
        <v>272</v>
      </c>
      <c r="C29" s="950"/>
      <c r="D29" s="950"/>
      <c r="E29" s="950"/>
      <c r="F29" s="950"/>
      <c r="G29" s="950"/>
      <c r="H29" s="181"/>
      <c r="I29" s="181"/>
      <c r="J29" s="182"/>
      <c r="K29" s="181"/>
      <c r="L29" s="957" t="s">
        <v>272</v>
      </c>
      <c r="M29" s="957"/>
      <c r="N29" s="957"/>
      <c r="O29" s="957"/>
      <c r="P29" s="957"/>
      <c r="Q29" s="957"/>
      <c r="R29" s="957"/>
      <c r="S29" s="957"/>
      <c r="T29" s="957"/>
    </row>
    <row r="30" spans="1:20" ht="15" customHeight="1">
      <c r="A30" s="180"/>
      <c r="B30" s="963" t="s">
        <v>35</v>
      </c>
      <c r="C30" s="963"/>
      <c r="D30" s="963"/>
      <c r="E30" s="963"/>
      <c r="F30" s="963"/>
      <c r="G30" s="963"/>
      <c r="H30" s="183"/>
      <c r="I30" s="183"/>
      <c r="J30" s="183"/>
      <c r="K30" s="183"/>
      <c r="L30" s="966" t="s">
        <v>228</v>
      </c>
      <c r="M30" s="966"/>
      <c r="N30" s="966"/>
      <c r="O30" s="966"/>
      <c r="P30" s="966"/>
      <c r="Q30" s="966"/>
      <c r="R30" s="966"/>
      <c r="S30" s="966"/>
      <c r="T30" s="966"/>
    </row>
    <row r="31" spans="1:20" s="320" customFormat="1" ht="18.75">
      <c r="A31" s="318"/>
      <c r="B31" s="960"/>
      <c r="C31" s="960"/>
      <c r="D31" s="960"/>
      <c r="E31" s="960"/>
      <c r="F31" s="960"/>
      <c r="G31" s="319"/>
      <c r="H31" s="319"/>
      <c r="I31" s="319"/>
      <c r="J31" s="319"/>
      <c r="K31" s="319"/>
      <c r="L31" s="961"/>
      <c r="M31" s="961"/>
      <c r="N31" s="961"/>
      <c r="O31" s="961"/>
      <c r="P31" s="961"/>
      <c r="Q31" s="961"/>
      <c r="R31" s="961"/>
      <c r="S31" s="961"/>
      <c r="T31" s="961"/>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1068" t="s">
        <v>276</v>
      </c>
      <c r="C33" s="1068"/>
      <c r="D33" s="1068"/>
      <c r="E33" s="1068"/>
      <c r="F33" s="1068"/>
      <c r="G33" s="321"/>
      <c r="H33" s="321"/>
      <c r="I33" s="321"/>
      <c r="J33" s="321"/>
      <c r="K33" s="321"/>
      <c r="L33" s="321"/>
      <c r="M33" s="321"/>
      <c r="N33" s="321"/>
      <c r="O33" s="1068" t="s">
        <v>276</v>
      </c>
      <c r="P33" s="1068"/>
      <c r="Q33" s="1068"/>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198</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199</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211</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915" t="s">
        <v>229</v>
      </c>
      <c r="C39" s="915"/>
      <c r="D39" s="915"/>
      <c r="E39" s="915"/>
      <c r="F39" s="915"/>
      <c r="G39" s="915"/>
      <c r="H39" s="182"/>
      <c r="I39" s="182"/>
      <c r="J39" s="182"/>
      <c r="K39" s="182"/>
      <c r="L39" s="914" t="s">
        <v>230</v>
      </c>
      <c r="M39" s="914"/>
      <c r="N39" s="914"/>
      <c r="O39" s="914"/>
      <c r="P39" s="914"/>
      <c r="Q39" s="914"/>
      <c r="R39" s="914"/>
      <c r="S39" s="914"/>
      <c r="T39" s="914"/>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I9:J9"/>
    <mergeCell ref="M9:M10"/>
    <mergeCell ref="A4:D4"/>
    <mergeCell ref="E9:E10"/>
    <mergeCell ref="C6:D6"/>
    <mergeCell ref="B33:F33"/>
    <mergeCell ref="A1:D1"/>
    <mergeCell ref="A3:D3"/>
    <mergeCell ref="F5:O5"/>
    <mergeCell ref="B29:G29"/>
    <mergeCell ref="O9:P9"/>
    <mergeCell ref="C7:C10"/>
    <mergeCell ref="K9:L9"/>
    <mergeCell ref="A2:D2"/>
    <mergeCell ref="A6:B10"/>
    <mergeCell ref="E6:T6"/>
    <mergeCell ref="G8:L8"/>
    <mergeCell ref="M7:T7"/>
    <mergeCell ref="O8:T8"/>
    <mergeCell ref="N9:N10"/>
    <mergeCell ref="F1:O4"/>
    <mergeCell ref="A11:B11"/>
    <mergeCell ref="F9:F10"/>
    <mergeCell ref="G9:H9"/>
    <mergeCell ref="E7:L7"/>
    <mergeCell ref="L31:T31"/>
    <mergeCell ref="A13:B13"/>
    <mergeCell ref="B31:F31"/>
    <mergeCell ref="A14:B14"/>
    <mergeCell ref="S9:T9"/>
    <mergeCell ref="Q9:R9"/>
    <mergeCell ref="B39:G39"/>
    <mergeCell ref="L29:T29"/>
    <mergeCell ref="L30:T30"/>
    <mergeCell ref="L39:T39"/>
    <mergeCell ref="B30:G30"/>
    <mergeCell ref="D7:D10"/>
    <mergeCell ref="A12:B12"/>
    <mergeCell ref="M8:N8"/>
    <mergeCell ref="O33:Q33"/>
    <mergeCell ref="E8:F8"/>
  </mergeCells>
  <printOptions horizontalCentered="1"/>
  <pageMargins left="0.55" right="0.28" top="0.21" bottom="0.18" header="0.11" footer="0.26"/>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1012" t="s">
        <v>212</v>
      </c>
      <c r="B1" s="1012"/>
      <c r="C1" s="1012"/>
      <c r="D1" s="1015" t="s">
        <v>328</v>
      </c>
      <c r="E1" s="1015"/>
      <c r="F1" s="1015"/>
      <c r="G1" s="1015"/>
      <c r="H1" s="1015"/>
      <c r="I1" s="1015"/>
      <c r="J1" s="191" t="s">
        <v>329</v>
      </c>
      <c r="K1" s="322"/>
      <c r="L1" s="322"/>
    </row>
    <row r="2" spans="1:12" ht="18.75" customHeight="1">
      <c r="A2" s="1013" t="s">
        <v>287</v>
      </c>
      <c r="B2" s="1013"/>
      <c r="C2" s="1013"/>
      <c r="D2" s="1099" t="s">
        <v>213</v>
      </c>
      <c r="E2" s="1099"/>
      <c r="F2" s="1099"/>
      <c r="G2" s="1099"/>
      <c r="H2" s="1099"/>
      <c r="I2" s="1099"/>
      <c r="J2" s="1012" t="s">
        <v>330</v>
      </c>
      <c r="K2" s="1012"/>
      <c r="L2" s="1012"/>
    </row>
    <row r="3" spans="1:12" ht="17.25">
      <c r="A3" s="1013" t="s">
        <v>239</v>
      </c>
      <c r="B3" s="1013"/>
      <c r="C3" s="1013"/>
      <c r="D3" s="1100" t="s">
        <v>331</v>
      </c>
      <c r="E3" s="1101"/>
      <c r="F3" s="1101"/>
      <c r="G3" s="1101"/>
      <c r="H3" s="1101"/>
      <c r="I3" s="1101"/>
      <c r="J3" s="194" t="s">
        <v>347</v>
      </c>
      <c r="K3" s="194"/>
      <c r="L3" s="194"/>
    </row>
    <row r="4" spans="1:12" ht="15.75">
      <c r="A4" s="1096" t="s">
        <v>332</v>
      </c>
      <c r="B4" s="1096"/>
      <c r="C4" s="1096"/>
      <c r="D4" s="1097"/>
      <c r="E4" s="1097"/>
      <c r="F4" s="1097"/>
      <c r="G4" s="1097"/>
      <c r="H4" s="1097"/>
      <c r="I4" s="1097"/>
      <c r="J4" s="1010" t="s">
        <v>289</v>
      </c>
      <c r="K4" s="1010"/>
      <c r="L4" s="1010"/>
    </row>
    <row r="5" spans="1:13" ht="15.75">
      <c r="A5" s="324"/>
      <c r="B5" s="324"/>
      <c r="C5" s="325"/>
      <c r="D5" s="325"/>
      <c r="E5" s="193"/>
      <c r="J5" s="326" t="s">
        <v>333</v>
      </c>
      <c r="K5" s="241"/>
      <c r="L5" s="241"/>
      <c r="M5" s="241"/>
    </row>
    <row r="6" spans="1:13" s="329" customFormat="1" ht="24.75" customHeight="1">
      <c r="A6" s="1090" t="s">
        <v>53</v>
      </c>
      <c r="B6" s="1091"/>
      <c r="C6" s="1088" t="s">
        <v>334</v>
      </c>
      <c r="D6" s="1088"/>
      <c r="E6" s="1088"/>
      <c r="F6" s="1088"/>
      <c r="G6" s="1088"/>
      <c r="H6" s="1088"/>
      <c r="I6" s="1088" t="s">
        <v>214</v>
      </c>
      <c r="J6" s="1088"/>
      <c r="K6" s="1088"/>
      <c r="L6" s="1088"/>
      <c r="M6" s="328"/>
    </row>
    <row r="7" spans="1:13" s="329" customFormat="1" ht="17.25" customHeight="1">
      <c r="A7" s="1092"/>
      <c r="B7" s="1093"/>
      <c r="C7" s="1088" t="s">
        <v>31</v>
      </c>
      <c r="D7" s="1088"/>
      <c r="E7" s="1088" t="s">
        <v>7</v>
      </c>
      <c r="F7" s="1088"/>
      <c r="G7" s="1088"/>
      <c r="H7" s="1088"/>
      <c r="I7" s="1088" t="s">
        <v>215</v>
      </c>
      <c r="J7" s="1088"/>
      <c r="K7" s="1088" t="s">
        <v>216</v>
      </c>
      <c r="L7" s="1088"/>
      <c r="M7" s="328"/>
    </row>
    <row r="8" spans="1:12" s="329" customFormat="1" ht="27.75" customHeight="1">
      <c r="A8" s="1092"/>
      <c r="B8" s="1093"/>
      <c r="C8" s="1088"/>
      <c r="D8" s="1088"/>
      <c r="E8" s="1088" t="s">
        <v>217</v>
      </c>
      <c r="F8" s="1088"/>
      <c r="G8" s="1088" t="s">
        <v>218</v>
      </c>
      <c r="H8" s="1088"/>
      <c r="I8" s="1088"/>
      <c r="J8" s="1088"/>
      <c r="K8" s="1088"/>
      <c r="L8" s="1088"/>
    </row>
    <row r="9" spans="1:12" s="329" customFormat="1" ht="24.75" customHeight="1">
      <c r="A9" s="1094"/>
      <c r="B9" s="1095"/>
      <c r="C9" s="327" t="s">
        <v>219</v>
      </c>
      <c r="D9" s="327" t="s">
        <v>9</v>
      </c>
      <c r="E9" s="327" t="s">
        <v>3</v>
      </c>
      <c r="F9" s="327" t="s">
        <v>220</v>
      </c>
      <c r="G9" s="327" t="s">
        <v>3</v>
      </c>
      <c r="H9" s="327" t="s">
        <v>220</v>
      </c>
      <c r="I9" s="327" t="s">
        <v>3</v>
      </c>
      <c r="J9" s="327" t="s">
        <v>220</v>
      </c>
      <c r="K9" s="327" t="s">
        <v>3</v>
      </c>
      <c r="L9" s="327" t="s">
        <v>220</v>
      </c>
    </row>
    <row r="10" spans="1:12" s="331" customFormat="1" ht="15.75">
      <c r="A10" s="1003" t="s">
        <v>6</v>
      </c>
      <c r="B10" s="1004"/>
      <c r="C10" s="330">
        <v>1</v>
      </c>
      <c r="D10" s="330">
        <v>2</v>
      </c>
      <c r="E10" s="330">
        <v>3</v>
      </c>
      <c r="F10" s="330">
        <v>4</v>
      </c>
      <c r="G10" s="330">
        <v>5</v>
      </c>
      <c r="H10" s="330">
        <v>6</v>
      </c>
      <c r="I10" s="330">
        <v>7</v>
      </c>
      <c r="J10" s="330">
        <v>8</v>
      </c>
      <c r="K10" s="330">
        <v>9</v>
      </c>
      <c r="L10" s="330">
        <v>10</v>
      </c>
    </row>
    <row r="11" spans="1:12" s="331" customFormat="1" ht="30.75" customHeight="1">
      <c r="A11" s="996" t="s">
        <v>284</v>
      </c>
      <c r="B11" s="997"/>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988" t="s">
        <v>285</v>
      </c>
      <c r="B12" s="989"/>
      <c r="C12" s="249">
        <v>0</v>
      </c>
      <c r="D12" s="249">
        <v>0</v>
      </c>
      <c r="E12" s="249">
        <v>0</v>
      </c>
      <c r="F12" s="249">
        <v>0</v>
      </c>
      <c r="G12" s="249">
        <v>0</v>
      </c>
      <c r="H12" s="249">
        <v>0</v>
      </c>
      <c r="I12" s="249">
        <v>0</v>
      </c>
      <c r="J12" s="249">
        <v>0</v>
      </c>
      <c r="K12" s="249">
        <v>0</v>
      </c>
      <c r="L12" s="249">
        <v>0</v>
      </c>
    </row>
    <row r="13" spans="1:32" s="331" customFormat="1" ht="17.25" customHeight="1">
      <c r="A13" s="990" t="s">
        <v>30</v>
      </c>
      <c r="B13" s="991"/>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76</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254</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286</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257</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258</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259</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260</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265</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267</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268</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269</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271</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1006" t="s">
        <v>272</v>
      </c>
      <c r="C28" s="1006"/>
      <c r="D28" s="1006"/>
      <c r="E28" s="204"/>
      <c r="F28" s="258"/>
      <c r="G28" s="258"/>
      <c r="H28" s="1005" t="s">
        <v>272</v>
      </c>
      <c r="I28" s="1005"/>
      <c r="J28" s="1005"/>
      <c r="K28" s="1005"/>
      <c r="L28" s="1005"/>
      <c r="AG28" s="192" t="s">
        <v>273</v>
      </c>
      <c r="AI28" s="190">
        <f>82/88</f>
        <v>0.9318181818181818</v>
      </c>
    </row>
    <row r="29" spans="1:12" s="192" customFormat="1" ht="19.5" customHeight="1">
      <c r="A29" s="202"/>
      <c r="B29" s="1007" t="s">
        <v>221</v>
      </c>
      <c r="C29" s="1007"/>
      <c r="D29" s="1007"/>
      <c r="E29" s="204"/>
      <c r="F29" s="205"/>
      <c r="G29" s="205"/>
      <c r="H29" s="1008" t="s">
        <v>139</v>
      </c>
      <c r="I29" s="1008"/>
      <c r="J29" s="1008"/>
      <c r="K29" s="1008"/>
      <c r="L29" s="1008"/>
    </row>
    <row r="30" spans="1:12" s="196" customFormat="1" ht="15" customHeight="1">
      <c r="A30" s="202"/>
      <c r="B30" s="1089"/>
      <c r="C30" s="1089"/>
      <c r="D30" s="1089"/>
      <c r="E30" s="204"/>
      <c r="F30" s="205"/>
      <c r="G30" s="205"/>
      <c r="H30" s="961"/>
      <c r="I30" s="961"/>
      <c r="J30" s="961"/>
      <c r="K30" s="961"/>
      <c r="L30" s="961"/>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1087" t="s">
        <v>276</v>
      </c>
      <c r="C33" s="1087"/>
      <c r="D33" s="1087"/>
      <c r="E33" s="336"/>
      <c r="F33" s="336"/>
      <c r="G33" s="336"/>
      <c r="H33" s="336"/>
      <c r="I33" s="336"/>
      <c r="J33" s="337" t="s">
        <v>276</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1098" t="s">
        <v>222</v>
      </c>
      <c r="C37" s="1098"/>
      <c r="D37" s="1098"/>
      <c r="E37" s="1098"/>
      <c r="F37" s="1098"/>
      <c r="G37" s="1098"/>
      <c r="H37" s="1098"/>
      <c r="I37" s="1098"/>
      <c r="J37" s="1098"/>
      <c r="K37" s="339"/>
      <c r="L37" s="294"/>
      <c r="M37" s="265"/>
      <c r="N37" s="265"/>
      <c r="O37" s="265"/>
    </row>
    <row r="38" spans="2:12" s="184" customFormat="1" ht="18.75" hidden="1">
      <c r="B38" s="236" t="s">
        <v>223</v>
      </c>
      <c r="C38" s="186"/>
      <c r="D38" s="186"/>
      <c r="E38" s="186"/>
      <c r="F38" s="186"/>
      <c r="G38" s="186"/>
      <c r="H38" s="186"/>
      <c r="I38" s="186"/>
      <c r="J38" s="186"/>
      <c r="K38" s="338"/>
      <c r="L38" s="186"/>
    </row>
    <row r="39" spans="2:12" ht="18.75" hidden="1">
      <c r="B39" s="340" t="s">
        <v>224</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915" t="s">
        <v>318</v>
      </c>
      <c r="C41" s="915"/>
      <c r="D41" s="915"/>
      <c r="E41" s="210"/>
      <c r="F41" s="210"/>
      <c r="G41" s="182"/>
      <c r="H41" s="914" t="s">
        <v>230</v>
      </c>
      <c r="I41" s="914"/>
      <c r="J41" s="914"/>
      <c r="K41" s="914"/>
      <c r="L41" s="914"/>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BaCuong</cp:lastModifiedBy>
  <cp:lastPrinted>2018-04-03T07:22:58Z</cp:lastPrinted>
  <dcterms:created xsi:type="dcterms:W3CDTF">2004-03-07T02:36:29Z</dcterms:created>
  <dcterms:modified xsi:type="dcterms:W3CDTF">2018-06-06T01:59:07Z</dcterms:modified>
  <cp:category/>
  <cp:version/>
  <cp:contentType/>
  <cp:contentStatus/>
</cp:coreProperties>
</file>